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300" yWindow="450" windowWidth="19800" windowHeight="7605" activeTab="2"/>
  </bookViews>
  <sheets>
    <sheet name="Доходы" sheetId="2" r:id="rId1"/>
    <sheet name="Расходы" sheetId="3" r:id="rId2"/>
    <sheet name="Источники" sheetId="4" r:id="rId3"/>
  </sheets>
  <definedNames>
    <definedName name="_xlnm.Print_Titles" localSheetId="0">Доходы!$6:$8</definedName>
    <definedName name="_xlnm.Print_Titles" localSheetId="2">Источники!$1:$6</definedName>
    <definedName name="_xlnm.Print_Titles" localSheetId="1">Расходы!$1:$6</definedName>
  </definedNames>
  <calcPr calcId="145621"/>
</workbook>
</file>

<file path=xl/calcChain.xml><?xml version="1.0" encoding="utf-8"?>
<calcChain xmlns="http://schemas.openxmlformats.org/spreadsheetml/2006/main">
  <c r="H91" i="2" l="1"/>
  <c r="K35" i="3" l="1"/>
  <c r="D56" i="3"/>
  <c r="I44" i="3"/>
  <c r="J114" i="2"/>
  <c r="I109" i="2"/>
  <c r="H109" i="2"/>
  <c r="G109" i="2"/>
  <c r="F109" i="2"/>
  <c r="E109" i="2"/>
  <c r="D109" i="2"/>
  <c r="I54" i="2"/>
  <c r="H54" i="2"/>
  <c r="G24" i="4" l="1"/>
  <c r="G23" i="4" s="1"/>
  <c r="G22" i="4" s="1"/>
  <c r="G29" i="4"/>
  <c r="G28" i="4" s="1"/>
  <c r="G27" i="4" s="1"/>
  <c r="D24" i="4"/>
  <c r="D23" i="4" s="1"/>
  <c r="D22" i="4" s="1"/>
  <c r="D29" i="4"/>
  <c r="D28" i="4" s="1"/>
  <c r="D27" i="4" s="1"/>
  <c r="J122" i="2"/>
  <c r="H65" i="2"/>
  <c r="H64" i="2" s="1"/>
  <c r="G65" i="2"/>
  <c r="G64" i="2" s="1"/>
  <c r="G63" i="2" s="1"/>
  <c r="I37" i="2"/>
  <c r="G37" i="2"/>
  <c r="F37" i="2"/>
  <c r="D37" i="2"/>
  <c r="J40" i="2"/>
  <c r="K76" i="2"/>
  <c r="J76" i="2"/>
  <c r="L27" i="2"/>
  <c r="K27" i="2"/>
  <c r="J27" i="2"/>
  <c r="L41" i="3"/>
  <c r="K41" i="3"/>
  <c r="J41" i="3"/>
  <c r="H38" i="3"/>
  <c r="G38" i="3"/>
  <c r="E38" i="3"/>
  <c r="D38" i="3"/>
  <c r="I91" i="2"/>
  <c r="L35" i="3"/>
  <c r="G18" i="3"/>
  <c r="J95" i="2"/>
  <c r="J84" i="2"/>
  <c r="L29" i="2"/>
  <c r="K29" i="2"/>
  <c r="J29" i="2"/>
  <c r="J101" i="2"/>
  <c r="G91" i="2"/>
  <c r="G90" i="2" s="1"/>
  <c r="J83" i="2"/>
  <c r="G54" i="2"/>
  <c r="H31" i="3"/>
  <c r="G31" i="3"/>
  <c r="E31" i="3"/>
  <c r="D31" i="3"/>
  <c r="D25" i="3"/>
  <c r="J35" i="3"/>
  <c r="I99" i="2"/>
  <c r="I96" i="2" s="1"/>
  <c r="H99" i="2"/>
  <c r="H96" i="2" s="1"/>
  <c r="G99" i="2"/>
  <c r="G96" i="2" s="1"/>
  <c r="F99" i="2"/>
  <c r="F96" i="2" s="1"/>
  <c r="E99" i="2"/>
  <c r="E96" i="2" s="1"/>
  <c r="D99" i="2"/>
  <c r="D96" i="2" s="1"/>
  <c r="H90" i="2"/>
  <c r="K24" i="3"/>
  <c r="J24" i="3"/>
  <c r="E13" i="2" l="1"/>
  <c r="G13" i="2"/>
  <c r="D18" i="3" l="1"/>
  <c r="F18" i="3"/>
  <c r="G47" i="3"/>
  <c r="I20" i="3"/>
  <c r="H20" i="3"/>
  <c r="G20" i="3"/>
  <c r="F20" i="3"/>
  <c r="E20" i="3"/>
  <c r="D20" i="3"/>
  <c r="L124" i="2"/>
  <c r="K124" i="2"/>
  <c r="J124" i="2"/>
  <c r="L123" i="2"/>
  <c r="K123" i="2"/>
  <c r="J123" i="2"/>
  <c r="L118" i="2"/>
  <c r="K118" i="2"/>
  <c r="J118" i="2"/>
  <c r="L117" i="2"/>
  <c r="K117" i="2"/>
  <c r="J117" i="2"/>
  <c r="L116" i="2"/>
  <c r="K116" i="2"/>
  <c r="J116" i="2"/>
  <c r="L115" i="2"/>
  <c r="K115" i="2"/>
  <c r="J115" i="2"/>
  <c r="L111" i="2"/>
  <c r="K111" i="2"/>
  <c r="J111" i="2"/>
  <c r="L110" i="2"/>
  <c r="K110" i="2"/>
  <c r="J110" i="2"/>
  <c r="L108" i="2"/>
  <c r="K108" i="2"/>
  <c r="J108" i="2"/>
  <c r="L107" i="2"/>
  <c r="K107" i="2"/>
  <c r="J107" i="2"/>
  <c r="L106" i="2"/>
  <c r="K106" i="2"/>
  <c r="J106" i="2"/>
  <c r="L105" i="2"/>
  <c r="K105" i="2"/>
  <c r="J105" i="2"/>
  <c r="L100" i="2"/>
  <c r="K100" i="2"/>
  <c r="J100" i="2"/>
  <c r="L99" i="2"/>
  <c r="K99" i="2"/>
  <c r="J99" i="2"/>
  <c r="L96" i="2"/>
  <c r="K96" i="2"/>
  <c r="J96" i="2"/>
  <c r="L93" i="2"/>
  <c r="K93" i="2"/>
  <c r="J93" i="2"/>
  <c r="L92" i="2"/>
  <c r="K92" i="2"/>
  <c r="J92" i="2"/>
  <c r="L88" i="2"/>
  <c r="K88" i="2"/>
  <c r="J88" i="2"/>
  <c r="L87" i="2"/>
  <c r="K87" i="2"/>
  <c r="J87" i="2"/>
  <c r="L86" i="2"/>
  <c r="K86" i="2"/>
  <c r="J86" i="2"/>
  <c r="L80" i="2"/>
  <c r="K80" i="2"/>
  <c r="J80" i="2"/>
  <c r="L78" i="2"/>
  <c r="K78" i="2"/>
  <c r="J78" i="2"/>
  <c r="L77" i="2"/>
  <c r="K77" i="2"/>
  <c r="J77" i="2"/>
  <c r="L75" i="2"/>
  <c r="K75" i="2"/>
  <c r="J75" i="2"/>
  <c r="L74" i="2"/>
  <c r="K74" i="2"/>
  <c r="J74" i="2"/>
  <c r="L73" i="2"/>
  <c r="K73" i="2"/>
  <c r="J73" i="2"/>
  <c r="L72" i="2"/>
  <c r="K72" i="2"/>
  <c r="J72" i="2"/>
  <c r="L71" i="2"/>
  <c r="L70" i="2"/>
  <c r="K70" i="2"/>
  <c r="J70" i="2"/>
  <c r="L69" i="2"/>
  <c r="L68" i="2"/>
  <c r="L67" i="2"/>
  <c r="L66" i="2"/>
  <c r="K66" i="2"/>
  <c r="J66" i="2"/>
  <c r="L65" i="2"/>
  <c r="L64" i="2"/>
  <c r="L63" i="2"/>
  <c r="L62" i="2"/>
  <c r="K62" i="2"/>
  <c r="J62" i="2"/>
  <c r="L61" i="2"/>
  <c r="K61" i="2"/>
  <c r="J61" i="2"/>
  <c r="L60" i="2"/>
  <c r="K60" i="2"/>
  <c r="J60" i="2"/>
  <c r="L59" i="2"/>
  <c r="K59" i="2"/>
  <c r="J59" i="2"/>
  <c r="L58" i="2"/>
  <c r="L57" i="2"/>
  <c r="L56" i="2"/>
  <c r="K56" i="2"/>
  <c r="J56" i="2"/>
  <c r="L55" i="2"/>
  <c r="K55" i="2"/>
  <c r="J55" i="2"/>
  <c r="L53" i="2"/>
  <c r="K53" i="2"/>
  <c r="J53" i="2"/>
  <c r="L52" i="2"/>
  <c r="K52" i="2"/>
  <c r="J52" i="2"/>
  <c r="L48" i="2"/>
  <c r="K48" i="2"/>
  <c r="J48" i="2"/>
  <c r="L47" i="2"/>
  <c r="K47" i="2"/>
  <c r="J47" i="2"/>
  <c r="L46" i="2"/>
  <c r="K46" i="2"/>
  <c r="J46" i="2"/>
  <c r="L45" i="2"/>
  <c r="K45" i="2"/>
  <c r="J45" i="2"/>
  <c r="L44" i="2"/>
  <c r="K44" i="2"/>
  <c r="J44" i="2"/>
  <c r="L43" i="2"/>
  <c r="L42" i="2"/>
  <c r="K42" i="2"/>
  <c r="J42" i="2"/>
  <c r="L41" i="2"/>
  <c r="K41" i="2"/>
  <c r="J41" i="2"/>
  <c r="L39" i="2"/>
  <c r="K39" i="2"/>
  <c r="J39" i="2"/>
  <c r="L38" i="2"/>
  <c r="K38" i="2"/>
  <c r="J38" i="2"/>
  <c r="K37" i="2"/>
  <c r="L36" i="2"/>
  <c r="K36" i="2"/>
  <c r="J36" i="2"/>
  <c r="L35" i="2"/>
  <c r="K35" i="2"/>
  <c r="J35" i="2"/>
  <c r="K34" i="2"/>
  <c r="L33" i="2"/>
  <c r="K33" i="2"/>
  <c r="J33" i="2"/>
  <c r="L32" i="2"/>
  <c r="K32" i="2"/>
  <c r="J32" i="2"/>
  <c r="L31" i="2"/>
  <c r="K31" i="2"/>
  <c r="J31" i="2"/>
  <c r="L30" i="2"/>
  <c r="K30" i="2"/>
  <c r="J30" i="2"/>
  <c r="L28" i="2"/>
  <c r="K28" i="2"/>
  <c r="J28" i="2"/>
  <c r="L26" i="2"/>
  <c r="K26" i="2"/>
  <c r="J26" i="2"/>
  <c r="L24" i="2"/>
  <c r="L23" i="2"/>
  <c r="K23" i="2"/>
  <c r="J23" i="2"/>
  <c r="L22" i="2"/>
  <c r="K22" i="2"/>
  <c r="J22" i="2"/>
  <c r="L21" i="2"/>
  <c r="K21" i="2"/>
  <c r="J21" i="2"/>
  <c r="L20" i="2"/>
  <c r="K20" i="2"/>
  <c r="J20" i="2"/>
  <c r="L17" i="2"/>
  <c r="K17" i="2"/>
  <c r="J17" i="2"/>
  <c r="L16" i="2"/>
  <c r="K16" i="2"/>
  <c r="J16" i="2"/>
  <c r="L15" i="2"/>
  <c r="K15" i="2"/>
  <c r="J15" i="2"/>
  <c r="L14" i="2"/>
  <c r="K14" i="2"/>
  <c r="J14" i="2"/>
  <c r="L11" i="2"/>
  <c r="K11" i="2"/>
  <c r="J11" i="2"/>
  <c r="L9" i="2"/>
  <c r="K9" i="2"/>
  <c r="J9" i="2"/>
  <c r="I7" i="4"/>
  <c r="H7" i="4"/>
  <c r="G7" i="4"/>
  <c r="E9" i="4"/>
  <c r="E7" i="4" s="1"/>
  <c r="D9" i="4"/>
  <c r="D7" i="4" s="1"/>
  <c r="L37" i="3"/>
  <c r="K37" i="3"/>
  <c r="J37" i="3"/>
  <c r="H36" i="3"/>
  <c r="G36" i="3"/>
  <c r="F36" i="3"/>
  <c r="L36" i="3" s="1"/>
  <c r="E36" i="3"/>
  <c r="K36" i="3" s="1"/>
  <c r="D36" i="3"/>
  <c r="J36" i="3" s="1"/>
  <c r="L59" i="3"/>
  <c r="K59" i="3"/>
  <c r="J59" i="3"/>
  <c r="I58" i="3"/>
  <c r="H58" i="3"/>
  <c r="K58" i="3" s="1"/>
  <c r="G58" i="3"/>
  <c r="J58" i="3" s="1"/>
  <c r="F58" i="3"/>
  <c r="E58" i="3"/>
  <c r="D58" i="3"/>
  <c r="L57" i="3"/>
  <c r="K57" i="3"/>
  <c r="J57" i="3"/>
  <c r="I56" i="3"/>
  <c r="H56" i="3"/>
  <c r="G56" i="3"/>
  <c r="J56" i="3" s="1"/>
  <c r="F56" i="3"/>
  <c r="L56" i="3" s="1"/>
  <c r="E56" i="3"/>
  <c r="L55" i="3"/>
  <c r="K55" i="3"/>
  <c r="J55" i="3"/>
  <c r="L54" i="3"/>
  <c r="K54" i="3"/>
  <c r="J54" i="3"/>
  <c r="I53" i="3"/>
  <c r="H53" i="3"/>
  <c r="G53" i="3"/>
  <c r="F53" i="3"/>
  <c r="E53" i="3"/>
  <c r="D53" i="3"/>
  <c r="L48" i="3"/>
  <c r="K48" i="3"/>
  <c r="J48" i="3"/>
  <c r="I47" i="3"/>
  <c r="H47" i="3"/>
  <c r="F47" i="3"/>
  <c r="L47" i="3" s="1"/>
  <c r="E47" i="3"/>
  <c r="D47" i="3"/>
  <c r="J47" i="3" s="1"/>
  <c r="L52" i="3"/>
  <c r="K52" i="3"/>
  <c r="J52" i="3"/>
  <c r="L51" i="3"/>
  <c r="K51" i="3"/>
  <c r="J51" i="3"/>
  <c r="L50" i="3"/>
  <c r="K50" i="3"/>
  <c r="J50" i="3"/>
  <c r="I49" i="3"/>
  <c r="H49" i="3"/>
  <c r="G49" i="3"/>
  <c r="F49" i="3"/>
  <c r="E49" i="3"/>
  <c r="D49" i="3"/>
  <c r="L46" i="3"/>
  <c r="K46" i="3"/>
  <c r="J46" i="3"/>
  <c r="L45" i="3"/>
  <c r="K45" i="3"/>
  <c r="J45" i="3"/>
  <c r="K56" i="3" l="1"/>
  <c r="L53" i="3"/>
  <c r="K53" i="3"/>
  <c r="K47" i="3"/>
  <c r="L58" i="3"/>
  <c r="J53" i="3"/>
  <c r="L49" i="3"/>
  <c r="K49" i="3"/>
  <c r="J49" i="3"/>
  <c r="L43" i="3"/>
  <c r="K43" i="3"/>
  <c r="J43" i="3"/>
  <c r="L42" i="3"/>
  <c r="K42" i="3"/>
  <c r="J42" i="3"/>
  <c r="L40" i="3"/>
  <c r="K40" i="3"/>
  <c r="J40" i="3"/>
  <c r="L39" i="3"/>
  <c r="K39" i="3"/>
  <c r="J39" i="3"/>
  <c r="L38" i="3"/>
  <c r="L34" i="3"/>
  <c r="K34" i="3"/>
  <c r="J34" i="3"/>
  <c r="L33" i="3"/>
  <c r="K33" i="3"/>
  <c r="J33" i="3"/>
  <c r="L32" i="3"/>
  <c r="K32" i="3"/>
  <c r="J32" i="3"/>
  <c r="L30" i="3"/>
  <c r="K30" i="3"/>
  <c r="J30" i="3"/>
  <c r="L29" i="3"/>
  <c r="K29" i="3"/>
  <c r="J29" i="3"/>
  <c r="L28" i="3"/>
  <c r="K28" i="3"/>
  <c r="J28" i="3"/>
  <c r="L27" i="3"/>
  <c r="K27" i="3"/>
  <c r="J27" i="3"/>
  <c r="L26" i="3"/>
  <c r="K26" i="3"/>
  <c r="J26" i="3"/>
  <c r="I25" i="3"/>
  <c r="H25" i="3"/>
  <c r="G25" i="3"/>
  <c r="F25" i="3"/>
  <c r="E25" i="3"/>
  <c r="L23" i="3"/>
  <c r="K23" i="3"/>
  <c r="J23" i="3"/>
  <c r="L22" i="3"/>
  <c r="K22" i="3"/>
  <c r="J22" i="3"/>
  <c r="L21" i="3"/>
  <c r="K21" i="3"/>
  <c r="J21" i="3"/>
  <c r="K20" i="3"/>
  <c r="L19" i="3"/>
  <c r="K19" i="3"/>
  <c r="J19" i="3"/>
  <c r="K18" i="3"/>
  <c r="L17" i="3"/>
  <c r="K17" i="3"/>
  <c r="J17" i="3"/>
  <c r="L14" i="3"/>
  <c r="K14" i="3"/>
  <c r="J14" i="3"/>
  <c r="L12" i="3"/>
  <c r="K12" i="3"/>
  <c r="J12" i="3"/>
  <c r="L11" i="3"/>
  <c r="K11" i="3"/>
  <c r="J11" i="3"/>
  <c r="L10" i="3"/>
  <c r="K10" i="3"/>
  <c r="J10" i="3"/>
  <c r="I9" i="3"/>
  <c r="H9" i="3"/>
  <c r="G9" i="3"/>
  <c r="F9" i="3"/>
  <c r="E9" i="3"/>
  <c r="D9" i="3"/>
  <c r="F91" i="2"/>
  <c r="F90" i="2" s="1"/>
  <c r="E91" i="2"/>
  <c r="E90" i="2" s="1"/>
  <c r="D91" i="2"/>
  <c r="D90" i="2" s="1"/>
  <c r="F102" i="2"/>
  <c r="E102" i="2"/>
  <c r="D102" i="2"/>
  <c r="I85" i="2"/>
  <c r="I81" i="2" s="1"/>
  <c r="H85" i="2"/>
  <c r="H81" i="2" s="1"/>
  <c r="G85" i="2"/>
  <c r="G81" i="2" s="1"/>
  <c r="F85" i="2"/>
  <c r="F81" i="2" s="1"/>
  <c r="E85" i="2"/>
  <c r="E81" i="2" s="1"/>
  <c r="D85" i="2"/>
  <c r="D81" i="2" s="1"/>
  <c r="H71" i="2"/>
  <c r="G71" i="2"/>
  <c r="E71" i="2"/>
  <c r="D71" i="2"/>
  <c r="H69" i="2"/>
  <c r="G69" i="2"/>
  <c r="E69" i="2"/>
  <c r="E68" i="2" s="1"/>
  <c r="E67" i="2" s="1"/>
  <c r="D69" i="2"/>
  <c r="D68" i="2" s="1"/>
  <c r="D67" i="2" s="1"/>
  <c r="H63" i="2"/>
  <c r="E65" i="2"/>
  <c r="D65" i="2"/>
  <c r="H58" i="2"/>
  <c r="G58" i="2"/>
  <c r="G57" i="2" s="1"/>
  <c r="E58" i="2"/>
  <c r="E57" i="2" s="1"/>
  <c r="D58" i="2"/>
  <c r="D57" i="2" s="1"/>
  <c r="F54" i="2"/>
  <c r="E54" i="2"/>
  <c r="D54" i="2"/>
  <c r="I51" i="2"/>
  <c r="I50" i="2" s="1"/>
  <c r="H51" i="2"/>
  <c r="H50" i="2" s="1"/>
  <c r="G51" i="2"/>
  <c r="G50" i="2" s="1"/>
  <c r="F51" i="2"/>
  <c r="F50" i="2" s="1"/>
  <c r="E51" i="2"/>
  <c r="E50" i="2" s="1"/>
  <c r="D51" i="2"/>
  <c r="H43" i="2"/>
  <c r="G43" i="2"/>
  <c r="E43" i="2"/>
  <c r="D43" i="2"/>
  <c r="F34" i="2"/>
  <c r="D34" i="2"/>
  <c r="H25" i="2"/>
  <c r="G25" i="2"/>
  <c r="F25" i="2"/>
  <c r="L25" i="2" s="1"/>
  <c r="E25" i="2"/>
  <c r="E24" i="2" s="1"/>
  <c r="D25" i="2"/>
  <c r="D24" i="2" s="1"/>
  <c r="I19" i="2"/>
  <c r="H19" i="2"/>
  <c r="G19" i="2"/>
  <c r="F19" i="2"/>
  <c r="F18" i="2" s="1"/>
  <c r="E19" i="2"/>
  <c r="E18" i="2" s="1"/>
  <c r="D19" i="2"/>
  <c r="D18" i="2" s="1"/>
  <c r="I13" i="2"/>
  <c r="H13" i="2"/>
  <c r="F13" i="2"/>
  <c r="F12" i="2" s="1"/>
  <c r="E12" i="2"/>
  <c r="D13" i="2"/>
  <c r="D12" i="2" s="1"/>
  <c r="H18" i="2" l="1"/>
  <c r="K18" i="2" s="1"/>
  <c r="K19" i="2"/>
  <c r="D50" i="2"/>
  <c r="D49" i="2" s="1"/>
  <c r="F49" i="2"/>
  <c r="E49" i="2"/>
  <c r="L51" i="2"/>
  <c r="J51" i="2"/>
  <c r="E64" i="2"/>
  <c r="K65" i="2"/>
  <c r="D64" i="2"/>
  <c r="J65" i="2"/>
  <c r="K51" i="2"/>
  <c r="K25" i="3"/>
  <c r="K71" i="2"/>
  <c r="J71" i="2"/>
  <c r="K81" i="2"/>
  <c r="K85" i="2"/>
  <c r="H57" i="2"/>
  <c r="K57" i="2" s="1"/>
  <c r="K58" i="2"/>
  <c r="J57" i="2"/>
  <c r="J58" i="2"/>
  <c r="K54" i="2"/>
  <c r="K43" i="2"/>
  <c r="J43" i="2"/>
  <c r="L25" i="3"/>
  <c r="L9" i="3"/>
  <c r="K9" i="3"/>
  <c r="J9" i="3"/>
  <c r="L102" i="2"/>
  <c r="L109" i="2"/>
  <c r="H102" i="2"/>
  <c r="K102" i="2" s="1"/>
  <c r="K109" i="2"/>
  <c r="G102" i="2"/>
  <c r="J102" i="2" s="1"/>
  <c r="J109" i="2"/>
  <c r="I90" i="2"/>
  <c r="L90" i="2" s="1"/>
  <c r="L91" i="2"/>
  <c r="K90" i="2"/>
  <c r="K91" i="2"/>
  <c r="J90" i="2"/>
  <c r="J91" i="2"/>
  <c r="L81" i="2"/>
  <c r="L85" i="2"/>
  <c r="J81" i="2"/>
  <c r="J85" i="2"/>
  <c r="H68" i="2"/>
  <c r="K69" i="2"/>
  <c r="G68" i="2"/>
  <c r="J69" i="2"/>
  <c r="L54" i="2"/>
  <c r="J54" i="2"/>
  <c r="I34" i="2"/>
  <c r="L34" i="2" s="1"/>
  <c r="L37" i="2"/>
  <c r="G34" i="2"/>
  <c r="J34" i="2" s="1"/>
  <c r="J37" i="2"/>
  <c r="H24" i="2"/>
  <c r="K24" i="2" s="1"/>
  <c r="K25" i="2"/>
  <c r="G24" i="2"/>
  <c r="J24" i="2" s="1"/>
  <c r="J25" i="2"/>
  <c r="I18" i="2"/>
  <c r="L18" i="2" s="1"/>
  <c r="L19" i="2"/>
  <c r="G18" i="2"/>
  <c r="J18" i="2" s="1"/>
  <c r="J19" i="2"/>
  <c r="I12" i="2"/>
  <c r="L12" i="2" s="1"/>
  <c r="L13" i="2"/>
  <c r="H12" i="2"/>
  <c r="K12" i="2" s="1"/>
  <c r="K13" i="2"/>
  <c r="G12" i="2"/>
  <c r="J12" i="2" s="1"/>
  <c r="J13" i="2"/>
  <c r="K31" i="3"/>
  <c r="F31" i="3"/>
  <c r="F44" i="3"/>
  <c r="L44" i="3" s="1"/>
  <c r="H44" i="3"/>
  <c r="G44" i="3"/>
  <c r="I31" i="3"/>
  <c r="I18" i="3"/>
  <c r="E63" i="2" l="1"/>
  <c r="K63" i="2" s="1"/>
  <c r="K64" i="2"/>
  <c r="D63" i="2"/>
  <c r="J63" i="2" s="1"/>
  <c r="J64" i="2"/>
  <c r="F7" i="3"/>
  <c r="F61" i="3" s="1"/>
  <c r="I7" i="3"/>
  <c r="L31" i="3"/>
  <c r="G7" i="3"/>
  <c r="G61" i="3" s="1"/>
  <c r="H49" i="2"/>
  <c r="K49" i="2" s="1"/>
  <c r="K50" i="2"/>
  <c r="J31" i="3"/>
  <c r="J25" i="3"/>
  <c r="H67" i="2"/>
  <c r="K67" i="2" s="1"/>
  <c r="K68" i="2"/>
  <c r="G67" i="2"/>
  <c r="J67" i="2" s="1"/>
  <c r="J68" i="2"/>
  <c r="I49" i="2"/>
  <c r="L49" i="2" s="1"/>
  <c r="L50" i="2"/>
  <c r="G49" i="2"/>
  <c r="J49" i="2" s="1"/>
  <c r="J50" i="2"/>
  <c r="J18" i="3"/>
  <c r="J20" i="3"/>
  <c r="L18" i="3"/>
  <c r="L20" i="3"/>
  <c r="H7" i="3"/>
  <c r="H61" i="3" s="1"/>
  <c r="E44" i="3"/>
  <c r="D44" i="3"/>
  <c r="J38" i="3"/>
  <c r="K44" i="3" l="1"/>
  <c r="E7" i="3"/>
  <c r="J44" i="3"/>
  <c r="D7" i="3"/>
  <c r="D61" i="3" s="1"/>
  <c r="L7" i="3"/>
  <c r="I61" i="3"/>
  <c r="K38" i="3"/>
  <c r="J7" i="3" l="1"/>
  <c r="K7" i="3"/>
  <c r="E61" i="3"/>
</calcChain>
</file>

<file path=xl/sharedStrings.xml><?xml version="1.0" encoding="utf-8"?>
<sst xmlns="http://schemas.openxmlformats.org/spreadsheetml/2006/main" count="765" uniqueCount="419">
  <si>
    <t>Наименование 
показателя</t>
  </si>
  <si>
    <t>Код стро-ки</t>
  </si>
  <si>
    <t>Код дохода по бюджетной классификации</t>
  </si>
  <si>
    <t>Утвержденные бюджетные назначения</t>
  </si>
  <si>
    <t>Исполнено</t>
  </si>
  <si>
    <t>консолидированный бюджет субъекта Российской Федерации и территориального государственного внебюджетного фонда</t>
  </si>
  <si>
    <t>консолидированный бюджет субъекта Российской Федерации</t>
  </si>
  <si>
    <t>бюджеты муници- пальных районов</t>
  </si>
  <si>
    <t>бюджеты городских поселений</t>
  </si>
  <si>
    <t>1</t>
  </si>
  <si>
    <t>2</t>
  </si>
  <si>
    <t>3</t>
  </si>
  <si>
    <t>4</t>
  </si>
  <si>
    <t>5</t>
  </si>
  <si>
    <t>6</t>
  </si>
  <si>
    <t>7</t>
  </si>
  <si>
    <t>8</t>
  </si>
  <si>
    <t>9</t>
  </si>
  <si>
    <t>Доходы бюджета - ИТОГО</t>
  </si>
  <si>
    <t>010</t>
  </si>
  <si>
    <t>х</t>
  </si>
  <si>
    <t>-</t>
  </si>
  <si>
    <t xml:space="preserve">в том числе: </t>
  </si>
  <si>
    <t xml:space="preserve">  НАЛОГОВЫЕ И НЕНАЛОГОВЫЕ ДОХОДЫ</t>
  </si>
  <si>
    <t xml:space="preserve"> 000 1000000000 0000 000</t>
  </si>
  <si>
    <t xml:space="preserve">  НАЛОГИ НА ПРИБЫЛЬ, ДОХОДЫ</t>
  </si>
  <si>
    <t xml:space="preserve"> 000 1010000000 0000 000</t>
  </si>
  <si>
    <t xml:space="preserve">  Налог на доходы физических лиц</t>
  </si>
  <si>
    <t xml:space="preserve"> 000 1010200001 0000 110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</si>
  <si>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</si>
  <si>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000 1010201001 0000 110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</si>
  <si>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</si>
  <si>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 xml:space="preserve"> 000 1010202001 0000 110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</si>
  <si>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</si>
  <si>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000 1010203001 0000 110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</si>
  <si>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</si>
  <si>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 xml:space="preserve"> 000 1010204001 0000 110</t>
  </si>
  <si>
    <t xml:space="preserve">  НАЛОГИ НА ТОВАРЫ (РАБОТЫ, УСЛУГИ), РЕАЛИЗУЕМЫЕ НА ТЕРРИТОРИИ РОССИЙСКОЙ ФЕДЕРАЦИИ</t>
  </si>
  <si>
    <t xml:space="preserve"> 000 1030000000 0000 000</t>
  </si>
  <si>
    <t xml:space="preserve">  Акцизы по подакцизным товарам (продукции), производимым на территории Российской Федерации</t>
  </si>
  <si>
    <t xml:space="preserve"> 000 1030200001 0000 110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</si>
  <si>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</si>
  <si>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000 1030223001 0000 110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</si>
  <si>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</si>
  <si>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000 1030224001 0000 110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</si>
  <si>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</si>
  <si>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000 1030225001 0000 110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</si>
  <si>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</si>
  <si>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000 1030226001 0000 110</t>
  </si>
  <si>
    <t xml:space="preserve">  НАЛОГИ НА СОВОКУПНЫЙ ДОХОД</t>
  </si>
  <si>
    <t xml:space="preserve"> 000 1050000000 0000 000</t>
  </si>
  <si>
    <t xml:space="preserve">  Единый налог на вмененный доход для отдельных видов деятельности</t>
  </si>
  <si>
    <t xml:space="preserve"> 000 1050200002 0000 110</t>
  </si>
  <si>
    <t xml:space="preserve"> 000 1050201002 0000 110</t>
  </si>
  <si>
    <t xml:space="preserve">  Единый налог на вмененный доход для отдельных видов деятельности (за налоговые периоды, истекшие до 1 января 2011 года)</t>
  </si>
  <si>
    <t xml:space="preserve"> 000 1050202002 0000 110</t>
  </si>
  <si>
    <t xml:space="preserve">  НАЛОГИ НА ИМУЩЕСТВО</t>
  </si>
  <si>
    <t xml:space="preserve"> 000 1060000000 0000 000</t>
  </si>
  <si>
    <t xml:space="preserve">  Налог на имущество физических лиц</t>
  </si>
  <si>
    <t xml:space="preserve"> 000 1060100000 0000 110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</si>
  <si>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</si>
  <si>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 xml:space="preserve">  Земельный налог</t>
  </si>
  <si>
    <t xml:space="preserve"> 000 1060600000 0000 110</t>
  </si>
  <si>
    <t xml:space="preserve">  Земельный налог с организаций</t>
  </si>
  <si>
    <t xml:space="preserve"> 000 1060603000 0000 110</t>
  </si>
  <si>
    <t xml:space="preserve">  Земельный налог с организаций, обладающих земельным участком, расположенным в границах городских  поселений</t>
  </si>
  <si>
    <t xml:space="preserve">  Земельный налог с физических лиц</t>
  </si>
  <si>
    <t xml:space="preserve"> 000 1060604000 0000 110</t>
  </si>
  <si>
    <t xml:space="preserve">  Земельный налог с физических лиц, обладающих земельным участком, расположенным в границах  городских  поселений</t>
  </si>
  <si>
    <t xml:space="preserve">  ГОСУДАРСТВЕННАЯ ПОШЛИНА</t>
  </si>
  <si>
    <t xml:space="preserve"> 000 1080000000 0000 000</t>
  </si>
  <si>
    <t xml:space="preserve">  Государственная пошлина по делам, рассматриваемым в судах общей юрисдикции, мировыми судьями</t>
  </si>
  <si>
    <t xml:space="preserve"> 000 1080300001 0000 110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</si>
  <si>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</si>
  <si>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000 1080301001 0000 110</t>
  </si>
  <si>
    <t xml:space="preserve">  Государственная пошлина за государственную регистрацию, а также за совершение прочих юридически значимых действий</t>
  </si>
  <si>
    <t xml:space="preserve"> 000 1080700001 0000 110</t>
  </si>
  <si>
    <t xml:space="preserve">  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</si>
  <si>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 xml:space="preserve"> 000 1080708001 0000 110</t>
  </si>
  <si>
    <t xml:space="preserve">  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районов</t>
  </si>
  <si>
    <t xml:space="preserve"> 000 1080708401 0000 110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</si>
  <si>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</si>
  <si>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</si>
  <si>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</si>
  <si>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000 1110500000 0000 120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</si>
  <si>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</si>
  <si>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000 1110501000 0000 120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</si>
  <si>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</si>
  <si>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 xml:space="preserve"> 000 1110501305 0000 120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</si>
  <si>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</si>
  <si>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 000 1110501313 0000 120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</si>
  <si>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</si>
  <si>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000 1110503000 0000 120</t>
  </si>
  <si>
    <t xml:space="preserve">  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</si>
  <si>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 xml:space="preserve"> 000 1110503505 0000 120</t>
  </si>
  <si>
    <t xml:space="preserve">  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</si>
  <si>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 xml:space="preserve">  ПЛАТЕЖИ ПРИ ПОЛЬЗОВАНИИ ПРИРОДНЫМИ РЕСУРСАМИ</t>
  </si>
  <si>
    <t xml:space="preserve"> 000 1120000000 0000 000</t>
  </si>
  <si>
    <t xml:space="preserve">  Плата за негативное воздействие на окружающую среду</t>
  </si>
  <si>
    <t xml:space="preserve"> 000 1120100001 0000 120</t>
  </si>
  <si>
    <t xml:space="preserve">  Плата за выбросы загрязняющих веществ в атмосферный воздух стационарными объектами</t>
  </si>
  <si>
    <t xml:space="preserve"> 000 1120101001 0000 120</t>
  </si>
  <si>
    <t xml:space="preserve">  Плата за выбросы загрязняющих веществ в атмосферный воздух передвижными объектами</t>
  </si>
  <si>
    <t xml:space="preserve"> 000 1120102001 0000 120</t>
  </si>
  <si>
    <t xml:space="preserve">  Плата за сбросы загрязняющих веществ в водные объекты</t>
  </si>
  <si>
    <t xml:space="preserve"> 000 1120103001 0000 120</t>
  </si>
  <si>
    <t xml:space="preserve">  Плата за размещение отходов производства и потребления</t>
  </si>
  <si>
    <t xml:space="preserve"> 000 1120104001 0000 120</t>
  </si>
  <si>
    <t xml:space="preserve">  ДОХОДЫ ОТ ОКАЗАНИЯ ПЛАТНЫХ УСЛУГ (РАБОТ) И КОМПЕНСАЦИИ ЗАТРАТ ГОСУДАРСТВА</t>
  </si>
  <si>
    <t xml:space="preserve"> 000 1130000000 0000 000</t>
  </si>
  <si>
    <t xml:space="preserve">  Доходы от оказания платных услуг (работ)</t>
  </si>
  <si>
    <t xml:space="preserve"> 000 1130100000 0000 130</t>
  </si>
  <si>
    <t xml:space="preserve">  Прочие доходы от оказания платных услуг (работ)</t>
  </si>
  <si>
    <t xml:space="preserve"> 000 1130199000 0000 130</t>
  </si>
  <si>
    <t xml:space="preserve">  Прочие доходы от оказания платных услуг (работ) получателями средств бюджетов муниципальных районов</t>
  </si>
  <si>
    <t xml:space="preserve"> 000 1130199505 0000 130</t>
  </si>
  <si>
    <t xml:space="preserve">  ДОХОДЫ ОТ ПРОДАЖИ МАТЕРИАЛЬНЫХ И НЕМАТЕРИАЛЬНЫХ АКТИВОВ</t>
  </si>
  <si>
    <t xml:space="preserve"> 000 1140000000 0000 000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</si>
  <si>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</si>
  <si>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000 1140200000 0000 000</t>
  </si>
  <si>
    <t xml:space="preserve">  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</si>
  <si>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000 1140205005 0000 410</t>
  </si>
  <si>
    <t xml:space="preserve">  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</si>
  <si>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000 1140205305 0000 410</t>
  </si>
  <si>
    <t xml:space="preserve">  ШТРАФЫ, САНКЦИИ, ВОЗМЕЩЕНИЕ УЩЕРБА</t>
  </si>
  <si>
    <t xml:space="preserve"> 000 1160000000 0000 000</t>
  </si>
  <si>
    <t xml:space="preserve">  Денежные взыскания (штрафы) за нарушение законодательства о налогах и сборах, предусмотренные статьями 116, 1191, 1192, пунктами 1 и 2 статьи 120, статьями 125, 126, 1261, 128, 129, 1291, 1294, 132, 133, 134, 135, 1351, 1352 Налогового кодекса Российской</t>
  </si>
  <si>
    <t xml:space="preserve"> 000 1160301001 0000 140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</si>
  <si>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</si>
  <si>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 xml:space="preserve"> 000 1160800001 0000 140</t>
  </si>
  <si>
    <t xml:space="preserve">  Денежные взыскания (штрафы) за нарушение законодательства Российской Федерации об охране и использовании животного мира</t>
  </si>
  <si>
    <t xml:space="preserve"> 000 1162503001 0000 140</t>
  </si>
  <si>
    <t xml:space="preserve">  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</si>
  <si>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 xml:space="preserve"> 000 1162800001 0000 140</t>
  </si>
  <si>
    <t xml:space="preserve">  Прочие денежные взыскания (штрафы) за правонарушения в области дорожного движения</t>
  </si>
  <si>
    <t xml:space="preserve"> 000 1163003001 0000 140</t>
  </si>
  <si>
    <t xml:space="preserve">  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</si>
  <si>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 xml:space="preserve"> 000 1164300001 0000 140</t>
  </si>
  <si>
    <t xml:space="preserve">  Прочие поступления от денежных взысканий (штрафов) и иных сумм в возмещение ущерба, зачисляемые в бюджеты муниципальных районов</t>
  </si>
  <si>
    <t xml:space="preserve"> 000 1169005005 0000 140</t>
  </si>
  <si>
    <t xml:space="preserve">  ПРОЧИЕ НЕНАЛОГОВЫЕ ДОХОДЫ</t>
  </si>
  <si>
    <t xml:space="preserve"> 000 1170000000 0000 000</t>
  </si>
  <si>
    <t xml:space="preserve">  Невыясненные поступления</t>
  </si>
  <si>
    <t xml:space="preserve"> 000 1170100000 0000 180</t>
  </si>
  <si>
    <t xml:space="preserve">  Невыясненные поступления, зачисляемые в бюджеты муниципальных районов</t>
  </si>
  <si>
    <t xml:space="preserve">  Прочие неналоговые доходы</t>
  </si>
  <si>
    <t xml:space="preserve"> 000 1170500000 0000 180</t>
  </si>
  <si>
    <t xml:space="preserve">  Прочие неналоговые доходы бюджетов муниципальных районов</t>
  </si>
  <si>
    <t xml:space="preserve"> 000 1170505005 0000 180</t>
  </si>
  <si>
    <t xml:space="preserve">  Прочие неналоговые доходы бюджетов городских поселений</t>
  </si>
  <si>
    <t xml:space="preserve">  БЕЗВОЗМЕЗДНЫЕ ПОСТУПЛЕНИЯ</t>
  </si>
  <si>
    <t xml:space="preserve"> 000 2000000000 0000 000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</si>
  <si>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</si>
  <si>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</si>
  <si>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 Дотации бюджетам бюджетной системы Российской Федерации</t>
  </si>
  <si>
    <t xml:space="preserve"> 000 2020100000 0000 151</t>
  </si>
  <si>
    <t xml:space="preserve">  Дотации на выравнивание бюджетной обеспеченности</t>
  </si>
  <si>
    <t xml:space="preserve"> 000 2020100100 0000 151</t>
  </si>
  <si>
    <t xml:space="preserve">  Дотации бюджетам муниципальных районов на выравнивание  бюджетной обеспеченности</t>
  </si>
  <si>
    <t xml:space="preserve"> 000 2020100105 0000 151</t>
  </si>
  <si>
    <t xml:space="preserve">  Дотации бюджетам городских поселений на выравнивание бюджетной обеспеченности</t>
  </si>
  <si>
    <t xml:space="preserve"> 000 2020100113 0000 151</t>
  </si>
  <si>
    <t xml:space="preserve">  Дотации бюджетам на поддержку мер по обеспечению сбалансированности бюджетов</t>
  </si>
  <si>
    <t xml:space="preserve"> 000 2020100300 0000 151</t>
  </si>
  <si>
    <t xml:space="preserve">  Дотации бюджетам муниципальных районов на поддержку мер по обеспечению сбалансированности бюджетов</t>
  </si>
  <si>
    <t xml:space="preserve">  Субсидии бюджетам бюджетной системы Российской Федерации (межбюджетные субсидии)</t>
  </si>
  <si>
    <t xml:space="preserve"> 000 2020200000 0000 151</t>
  </si>
  <si>
    <t xml:space="preserve">  Прочие субсидии</t>
  </si>
  <si>
    <t xml:space="preserve"> 000 2020299900 0000 151</t>
  </si>
  <si>
    <t xml:space="preserve">  Прочие субсидии бюджетам муниципальных районов</t>
  </si>
  <si>
    <t xml:space="preserve"> 000 2020299905 0000 151</t>
  </si>
  <si>
    <t xml:space="preserve">  Прочие субсидии бюджетам городских поселений</t>
  </si>
  <si>
    <t xml:space="preserve">  Субвенции бюджетам бюджетной системы Российской Федерации</t>
  </si>
  <si>
    <t xml:space="preserve"> 000 2020300000 0000 151</t>
  </si>
  <si>
    <t xml:space="preserve">  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</si>
  <si>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 xml:space="preserve"> 000 2020300700 0000 151</t>
  </si>
  <si>
    <t xml:space="preserve">  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</si>
  <si>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 xml:space="preserve"> 000 2020300705 0000 151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</si>
  <si>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</si>
  <si>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000 2020301500 0000 151</t>
  </si>
  <si>
    <t xml:space="preserve">  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</si>
  <si>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 xml:space="preserve"> 000 2020301513 0000 151</t>
  </si>
  <si>
    <t xml:space="preserve">  Субвенции бюджетам муниципальных образований на предоставление гражданам субсидий на оплату жилого помещения и коммунальных услуг</t>
  </si>
  <si>
    <t xml:space="preserve"> 000 2020302200 0000 151</t>
  </si>
  <si>
    <t xml:space="preserve">  Субвенции бюджетам муниципальных районов на предоставление гражданам субсидий на оплату жилого помещения и коммунальных услуг</t>
  </si>
  <si>
    <t xml:space="preserve"> 000 2020302205 0000 151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</si>
  <si>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</si>
  <si>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000 2020302400 0000 151</t>
  </si>
  <si>
    <t xml:space="preserve">  Субвенции бюджетам муниципальных районов на выполнение передаваемых полномочий субъектов Российской Федерации</t>
  </si>
  <si>
    <t xml:space="preserve"> 000 2020302405 0000 151</t>
  </si>
  <si>
    <t xml:space="preserve">  Субвенции бюджетам городских поселений на выполнение передаваемых полномочий субъектов Российской Федерации</t>
  </si>
  <si>
    <t xml:space="preserve"> 000 2020302413 0000 151</t>
  </si>
  <si>
    <t xml:space="preserve">  Субвенции бюджетам на проведение Всероссийской сельскохозяйственной переписи в 2016 году</t>
  </si>
  <si>
    <t xml:space="preserve"> 000 2020312100 0000 151</t>
  </si>
  <si>
    <t xml:space="preserve">  Субвенции бюджетам муниципальных районов на проведение Всероссийской сельскохозяйственной переписи в 2016 году</t>
  </si>
  <si>
    <t xml:space="preserve"> 000 2020312105 0000 151</t>
  </si>
  <si>
    <t xml:space="preserve">  Прочие субвенции</t>
  </si>
  <si>
    <t xml:space="preserve"> 000 2020399900 0000 151</t>
  </si>
  <si>
    <t xml:space="preserve">  Прочие субвенции бюджетам муниципальных районов</t>
  </si>
  <si>
    <t xml:space="preserve"> 000 2020399905 0000 151</t>
  </si>
  <si>
    <t xml:space="preserve">  Иные межбюджетные трансферты</t>
  </si>
  <si>
    <t xml:space="preserve">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</si>
  <si>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 000 2020401400 0000 151</t>
  </si>
  <si>
    <t xml:space="preserve">  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</si>
  <si>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 000 2020401405 0000 151</t>
  </si>
  <si>
    <t xml:space="preserve">  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</si>
  <si>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 xml:space="preserve"> 000 2020402500 0000 151</t>
  </si>
  <si>
    <t xml:space="preserve">  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</si>
  <si>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 xml:space="preserve"> 000 2020402505 0000 151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</si>
  <si>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</si>
  <si>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000 2190000000 0000 000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</si>
  <si>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</si>
  <si>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000 2190500005 0000 151</t>
  </si>
  <si>
    <t xml:space="preserve">  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</si>
  <si>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 xml:space="preserve"> 000 2190500013 0000 151</t>
  </si>
  <si>
    <t>""</t>
  </si>
  <si>
    <t>Код расхода по бюджетной классификации</t>
  </si>
  <si>
    <t>бюджеты муниципальных районов</t>
  </si>
  <si>
    <t>Расходы бюджета - ИТОГО</t>
  </si>
  <si>
    <t>200</t>
  </si>
  <si>
    <t xml:space="preserve">  ОБЩЕГОСУДАРСТВЕННЫЕ ВОПРОСЫ</t>
  </si>
  <si>
    <t>000</t>
  </si>
  <si>
    <t xml:space="preserve"> 000 0100 0000000000 000</t>
  </si>
  <si>
    <t xml:space="preserve">  Функционирование высшего должностного лица субъекта Российской Федерации и муниципального образования</t>
  </si>
  <si>
    <t xml:space="preserve"> 000 0102 0000000000 000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</si>
  <si>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</si>
  <si>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000 0103 0000000000 000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</si>
  <si>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</si>
  <si>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000 0104 0000000000 000</t>
  </si>
  <si>
    <t xml:space="preserve">  Судебная система</t>
  </si>
  <si>
    <t xml:space="preserve"> 000 0105 0000000000 000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</si>
  <si>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</si>
  <si>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 xml:space="preserve"> 000 0106 0000000000 000</t>
  </si>
  <si>
    <t xml:space="preserve">  Обеспечение проведения выборов и референдумов</t>
  </si>
  <si>
    <t xml:space="preserve"> 000 0107 0000000000 000</t>
  </si>
  <si>
    <t xml:space="preserve">  Резервные фонды</t>
  </si>
  <si>
    <t xml:space="preserve"> 000 0111 0000000000 000</t>
  </si>
  <si>
    <t xml:space="preserve">  Другие общегосударственные вопросы</t>
  </si>
  <si>
    <t xml:space="preserve"> 000 0113 0000000000 000</t>
  </si>
  <si>
    <t xml:space="preserve">  НАЦИОНАЛЬНАЯ ОБОРОНА</t>
  </si>
  <si>
    <t xml:space="preserve"> 000 0200 0000000000 000</t>
  </si>
  <si>
    <t xml:space="preserve">  Мобилизационная и вневойсковая подготовка</t>
  </si>
  <si>
    <t xml:space="preserve"> 000 0203 0000000000 000</t>
  </si>
  <si>
    <t xml:space="preserve">  НАЦИОНАЛЬНАЯ БЕЗОПАСНОСТЬ И ПРАВООХРАНИТЕЛЬНАЯ ДЕЯТЕЛЬНОСТЬ</t>
  </si>
  <si>
    <t xml:space="preserve"> 000 0300 0000000000 000</t>
  </si>
  <si>
    <t xml:space="preserve">  Защита населения и территории от чрезвычайных ситуаций природного и техногенного характера, гражданская оборона</t>
  </si>
  <si>
    <t xml:space="preserve"> 000 0309 0000000000 000</t>
  </si>
  <si>
    <t xml:space="preserve">  Обеспечение пожарной безопасности</t>
  </si>
  <si>
    <t xml:space="preserve"> 000 0310 0000000000 000</t>
  </si>
  <si>
    <t xml:space="preserve">  НАЦИОНАЛЬНАЯ ЭКОНОМИКА</t>
  </si>
  <si>
    <t xml:space="preserve"> 000 0400 0000000000 000</t>
  </si>
  <si>
    <t xml:space="preserve">  Общеэкономические вопросы</t>
  </si>
  <si>
    <t xml:space="preserve"> 000 0401 0000000000 000</t>
  </si>
  <si>
    <t xml:space="preserve">  Сельское хозяйство и рыболовство</t>
  </si>
  <si>
    <t xml:space="preserve"> 000 0405 0000000000 000</t>
  </si>
  <si>
    <t xml:space="preserve">  Лесное хозяйство</t>
  </si>
  <si>
    <t xml:space="preserve"> 000 0407 0000000000 000</t>
  </si>
  <si>
    <t xml:space="preserve">  Дорожное хозяйство (дорожные фонды)</t>
  </si>
  <si>
    <t xml:space="preserve"> 000 0409 0000000000 000</t>
  </si>
  <si>
    <t xml:space="preserve">  Другие вопросы в области национальной экономики</t>
  </si>
  <si>
    <t xml:space="preserve"> 000 0412 0000000000 000</t>
  </si>
  <si>
    <t xml:space="preserve">  ЖИЛИЩНО-КОММУНАЛЬНОЕ ХОЗЯЙСТВО</t>
  </si>
  <si>
    <t xml:space="preserve"> 000 0500 0000000000 000</t>
  </si>
  <si>
    <t xml:space="preserve">  Жилищное хозяйство</t>
  </si>
  <si>
    <t xml:space="preserve"> 000 0501 0000000000 000</t>
  </si>
  <si>
    <t xml:space="preserve">  Коммунальное хозяйство</t>
  </si>
  <si>
    <t xml:space="preserve"> 000 0502 0000000000 000</t>
  </si>
  <si>
    <t xml:space="preserve">  Благоустройство</t>
  </si>
  <si>
    <t xml:space="preserve"> 000 0503 0000000000 000</t>
  </si>
  <si>
    <t xml:space="preserve">  ОБРАЗОВАНИЕ</t>
  </si>
  <si>
    <t xml:space="preserve"> 000 0700 0000000000 000</t>
  </si>
  <si>
    <t xml:space="preserve">  Дошкольное образование</t>
  </si>
  <si>
    <t xml:space="preserve"> 000 0701 0000000000 000</t>
  </si>
  <si>
    <t xml:space="preserve">  Общее образование</t>
  </si>
  <si>
    <t xml:space="preserve"> 000 0702 0000000000 000</t>
  </si>
  <si>
    <t xml:space="preserve">  Молодежная политика и оздоровление детей</t>
  </si>
  <si>
    <t xml:space="preserve"> 000 0707 0000000000 000</t>
  </si>
  <si>
    <t xml:space="preserve">  Другие вопросы в области образования</t>
  </si>
  <si>
    <t xml:space="preserve"> 000 0709 0000000000 000</t>
  </si>
  <si>
    <t xml:space="preserve">  КУЛЬТУРА, КИНЕМАТОГРАФИЯ</t>
  </si>
  <si>
    <t xml:space="preserve"> 000 0800 0000000000 000</t>
  </si>
  <si>
    <t xml:space="preserve">  Культура</t>
  </si>
  <si>
    <t xml:space="preserve"> 000 0801 0000000000 000</t>
  </si>
  <si>
    <t xml:space="preserve">  Другие вопросы в области культуры, кинематографии</t>
  </si>
  <si>
    <t xml:space="preserve"> 000 0804 0000000000 000</t>
  </si>
  <si>
    <t xml:space="preserve">  СОЦИАЛЬНАЯ ПОЛИТИКА</t>
  </si>
  <si>
    <t xml:space="preserve"> 000 1000 0000000000 000</t>
  </si>
  <si>
    <t xml:space="preserve">  Пенсионное обеспечение</t>
  </si>
  <si>
    <t xml:space="preserve"> 000 1001 0000000000 000</t>
  </si>
  <si>
    <t xml:space="preserve">  Социальное обеспечение населения</t>
  </si>
  <si>
    <t xml:space="preserve"> 000 1003 0000000000 000</t>
  </si>
  <si>
    <t xml:space="preserve">  Другие вопросы в области социальной политики</t>
  </si>
  <si>
    <t xml:space="preserve"> 000 1006 0000000000 000</t>
  </si>
  <si>
    <t xml:space="preserve">  ФИЗИЧЕСКАЯ КУЛЬТУРА И СПОРТ</t>
  </si>
  <si>
    <t xml:space="preserve"> 000 1100 0000000000 000</t>
  </si>
  <si>
    <t xml:space="preserve">  Физическая культура</t>
  </si>
  <si>
    <t xml:space="preserve"> 000 1101 0000000000 000</t>
  </si>
  <si>
    <t xml:space="preserve">  Другие вопросы в области физической культуры и спорта</t>
  </si>
  <si>
    <t xml:space="preserve"> 000 1105 0000000000 000</t>
  </si>
  <si>
    <t xml:space="preserve">  ОБСЛУЖИВАНИЕ ГОСУДАРСТВЕННОГО И МУНИЦИПАЛЬНОГО ДОЛГА</t>
  </si>
  <si>
    <t xml:space="preserve"> 000 1300 0000000000 000</t>
  </si>
  <si>
    <t xml:space="preserve">  Обслуживание государственного внутреннего и муниципального долга</t>
  </si>
  <si>
    <t xml:space="preserve"> 000 1301 0000000000 000</t>
  </si>
  <si>
    <t xml:space="preserve">  МЕЖБЮДЖЕТНЫЕ ТРАНСФЕРТЫ ОБЩЕГО ХАРАКТЕРА БЮДЖЕТАМ СУБЪЕКТОВ РОССИЙСКОЙ ФЕДЕРАЦИИ И МУНИЦИПАЛЬНЫХ ОБРАЗОВАНИЙ</t>
  </si>
  <si>
    <t xml:space="preserve"> 000 1400 0000000000 000</t>
  </si>
  <si>
    <t xml:space="preserve">  Прочие межбюджетные трансферты общего характера</t>
  </si>
  <si>
    <t xml:space="preserve"> 000 1403 0000000000 000</t>
  </si>
  <si>
    <t>Результат исполнения бюджета (дефицит / профицит)</t>
  </si>
  <si>
    <t>Код источника по бюджетной классификации</t>
  </si>
  <si>
    <t>Источники финансирования дефицита бюджетов - всего</t>
  </si>
  <si>
    <t>500</t>
  </si>
  <si>
    <t xml:space="preserve">     в том числе:</t>
  </si>
  <si>
    <t>источники внутреннего финансирования</t>
  </si>
  <si>
    <t>520</t>
  </si>
  <si>
    <t>из них:</t>
  </si>
  <si>
    <t xml:space="preserve">  Кредиты кредитных организаций в валюте Российской Федерации</t>
  </si>
  <si>
    <t xml:space="preserve"> 000 0102000000 0000 000</t>
  </si>
  <si>
    <t xml:space="preserve">  Получение кредитов от кредитных организаций в валюте Российской Федерации</t>
  </si>
  <si>
    <t xml:space="preserve"> 000 0102000000 0000 700</t>
  </si>
  <si>
    <t xml:space="preserve">  Получение кредитов от кредитных организаций бюджетами муниципальных районов в валюте Российской Федерации</t>
  </si>
  <si>
    <t xml:space="preserve"> 000 0102000005 0000 710</t>
  </si>
  <si>
    <t xml:space="preserve">  Бюджетные кредиты от других бюджетов бюджетной системы Российской Федерации</t>
  </si>
  <si>
    <t xml:space="preserve"> 000 0103000000 0000 000</t>
  </si>
  <si>
    <t xml:space="preserve">  Бюджетные кредиты от других бюджетов бюджетной системы Российской Федерации в валюте Российской Федерации</t>
  </si>
  <si>
    <t xml:space="preserve"> 000 0103010000 0000 000</t>
  </si>
  <si>
    <t xml:space="preserve">  Погашение бюджетных кредитов, полученных от других бюджетов бюджетной системы Российской Федерации в валюте Российской Федерации</t>
  </si>
  <si>
    <t xml:space="preserve"> 000 0103010000 0000 800</t>
  </si>
  <si>
    <t xml:space="preserve">  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</si>
  <si>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 xml:space="preserve"> 000 0103010005 0000 810</t>
  </si>
  <si>
    <t xml:space="preserve">источники внешнего финансирования </t>
  </si>
  <si>
    <t>620</t>
  </si>
  <si>
    <t>изменение остатков средств</t>
  </si>
  <si>
    <t>700</t>
  </si>
  <si>
    <t xml:space="preserve">  Изменение остатков средств на счетах по учету средств бюджетов</t>
  </si>
  <si>
    <t xml:space="preserve"> 000 0105000000 0000 000</t>
  </si>
  <si>
    <t>увеличение остатков средств, всего</t>
  </si>
  <si>
    <t>710</t>
  </si>
  <si>
    <t xml:space="preserve">  Увеличение прочих остатков средств бюджетов</t>
  </si>
  <si>
    <t xml:space="preserve"> 000 0105020000 0000 500</t>
  </si>
  <si>
    <t xml:space="preserve">  Увеличение прочих остатков денежных средств бюджетов</t>
  </si>
  <si>
    <t xml:space="preserve"> 000 0105020100 0000 510</t>
  </si>
  <si>
    <t xml:space="preserve">  Увеличение прочих остатков денежных средств  бюджетов муниципальных районов</t>
  </si>
  <si>
    <t xml:space="preserve"> 000 0105020105 0000 510</t>
  </si>
  <si>
    <t xml:space="preserve">  Увеличение прочих остатков денежных средств бюджетов городских поселений</t>
  </si>
  <si>
    <t xml:space="preserve"> 000 0105020113 0000 510</t>
  </si>
  <si>
    <t>уменьшение остатков средств, всего</t>
  </si>
  <si>
    <t>720</t>
  </si>
  <si>
    <t xml:space="preserve">  Уменьшение прочих остатков средств бюджетов</t>
  </si>
  <si>
    <t xml:space="preserve"> 000 0105020000 0000 600</t>
  </si>
  <si>
    <t xml:space="preserve">  Уменьшение прочих остатков денежных средств бюджетов</t>
  </si>
  <si>
    <t xml:space="preserve"> 000 0105020100 0000 610</t>
  </si>
  <si>
    <t xml:space="preserve">  Уменьшение прочих остатков денежных средств бюджетов муниципальных районов</t>
  </si>
  <si>
    <t xml:space="preserve"> 000 0105020105 0000 610</t>
  </si>
  <si>
    <t xml:space="preserve">  Уменьшение прочих остатков денежных средств бюджетов городских поселений</t>
  </si>
  <si>
    <t xml:space="preserve"> 000 0105020113 0000 610</t>
  </si>
  <si>
    <t>Исполнение</t>
  </si>
  <si>
    <t>консолидированный бюджет района</t>
  </si>
  <si>
    <t>1.Доходы</t>
  </si>
  <si>
    <t>2.Расходы</t>
  </si>
  <si>
    <t>3.Источники финансирования</t>
  </si>
  <si>
    <t>Налог, взимаемый с налогоплательщиков, выбравших в качестве объекта налогооблажения доходы</t>
  </si>
  <si>
    <t>000 105 01011 01 000 110</t>
  </si>
  <si>
    <t>Налог, взимаемый с налогоплательщиков, выбравших в качестве объекта налогооблажения доходы, уменьшенные на величину расходов</t>
  </si>
  <si>
    <t>Минимальный налог, зачисляемый в бюджеты субъектов РФ</t>
  </si>
  <si>
    <t>000 105 01050 01 000 110</t>
  </si>
  <si>
    <t>Налог, взимаемый в связи с применением упрощенной системы налогооблажения</t>
  </si>
  <si>
    <t>000 105 01000 00 000 110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</si>
  <si>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</si>
  <si>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Органы внутренних дел</t>
  </si>
  <si>
    <t>000 0302 0000000000 000</t>
  </si>
  <si>
    <t>% исполнения к плану консолидированного бюджета района</t>
  </si>
  <si>
    <t xml:space="preserve">% исполнения к плану бюджета муниципального района </t>
  </si>
  <si>
    <t xml:space="preserve">% исполнения к плану бюджета городских поселений </t>
  </si>
  <si>
    <t>ЗДРАВООХРАНЕНИЕ</t>
  </si>
  <si>
    <t>Другие вопросы в области здравоохранения</t>
  </si>
  <si>
    <t xml:space="preserve"> 000 0900 0000000000 000</t>
  </si>
  <si>
    <t xml:space="preserve"> 000 0909 0000000000 000</t>
  </si>
  <si>
    <t>ОХРАНА ОКРУЖАЮЩЕЙ СРЕДЫ</t>
  </si>
  <si>
    <t>Другие вопросы в области охраны окружающей среды</t>
  </si>
  <si>
    <t xml:space="preserve"> 000 0600 0000000000 000</t>
  </si>
  <si>
    <t xml:space="preserve"> 000 0605 0000000000 000</t>
  </si>
  <si>
    <t>10</t>
  </si>
  <si>
    <t>11</t>
  </si>
  <si>
    <t>12</t>
  </si>
  <si>
    <t xml:space="preserve">  Прочие поступления от денежных взысканий (штрафов) и иных сумм в возмещение ущерба, зачисляемые в бюджеты поселений</t>
  </si>
  <si>
    <t xml:space="preserve"> 000 1169005010 0000 140</t>
  </si>
  <si>
    <t>Другие вопросы в области национальной безопасности и правоохранительной деятельности</t>
  </si>
  <si>
    <t xml:space="preserve"> 000 0314 0000000000 000</t>
  </si>
  <si>
    <t xml:space="preserve"> 000 1170105010 0000 180</t>
  </si>
  <si>
    <t xml:space="preserve"> 000 202015002 0000 151</t>
  </si>
  <si>
    <t xml:space="preserve">  Субсидии бюджетам муниципальных районов на реализацию мероприятий по модернизации объектов коммунальной инфраструктуры</t>
  </si>
  <si>
    <t xml:space="preserve"> 000 2022007705 0000 151</t>
  </si>
  <si>
    <t xml:space="preserve"> 000 2020299910 0000 151</t>
  </si>
  <si>
    <t>Другие вопросы в области жилищно-коммунального хозяйства</t>
  </si>
  <si>
    <t xml:space="preserve"> 000 0505 0000000000 000</t>
  </si>
  <si>
    <t xml:space="preserve"> 000 1170105005 0000 180</t>
  </si>
  <si>
    <t>Единый налог, взимаемый с налогоплательщиков, выбравших в качестве объекта налогооблажения доходы, уменьшенные на величину расходов</t>
  </si>
  <si>
    <t>000 105 01022 01 000 110</t>
  </si>
  <si>
    <t>Всего расходов</t>
  </si>
  <si>
    <t xml:space="preserve"> 000 2020499900 0000 151</t>
  </si>
  <si>
    <t xml:space="preserve"> 000 1060103010 0000 110</t>
  </si>
  <si>
    <t xml:space="preserve"> 000 1060604310 0000 110</t>
  </si>
  <si>
    <t xml:space="preserve"> 000 1060601310 0000 110</t>
  </si>
  <si>
    <t xml:space="preserve">  Дополнительное образование</t>
  </si>
  <si>
    <t xml:space="preserve"> 000 0703 0000000000 000</t>
  </si>
  <si>
    <t>Единый налог, взимаемый с налогоплательщиков, выбравших в качестве объекта налогооблажения доходы</t>
  </si>
  <si>
    <t>000 105 01012 01 000 110</t>
  </si>
  <si>
    <t>000 105 0102 1011 000 110</t>
  </si>
  <si>
    <t xml:space="preserve">  Субсидии бюджетам на поддержку отрасли культуры</t>
  </si>
  <si>
    <t xml:space="preserve"> 000 202025519 05 0000 151</t>
  </si>
  <si>
    <t xml:space="preserve"> 000 1060603310 0000 110</t>
  </si>
  <si>
    <t xml:space="preserve"> 000 1160303001 0000 140</t>
  </si>
  <si>
    <t xml:space="preserve">  ВОЗВРАТ ОСТАТКОВ СУБСИДИЙ, СУБВЕНЦИЙ ИЗ БЮДЖЕТОВ МУНИЦИПАЛЬНЫХ РАЙОНОВ </t>
  </si>
  <si>
    <t>000 2070503013 0000 180</t>
  </si>
  <si>
    <t xml:space="preserve"> 000 1110503510 0000 120</t>
  </si>
  <si>
    <t xml:space="preserve"> 000 1170505010 0000 180</t>
  </si>
  <si>
    <t>Субвенция на составление списков присяжных заседателей</t>
  </si>
  <si>
    <t xml:space="preserve"> 000 20235120 0000 151</t>
  </si>
  <si>
    <t xml:space="preserve">СПРАВКА ОБ ИСПОЛНЕНИИ КОНСОЛИДИРОВАННОГО БЮДЖЕТА МАМСКО-ЧУЙСКОГО РАЙОНА ЗА ФЕВРАЛЬ 2019 ГОДА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</si>
</sst>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18" x14ac:knownFonts="1">
    <font>
      <sz val="11"/>
      <name val="Calibri"/>
      <family val="2"/>
      <scheme val="minor"/>
    </font>
    <font>
      <b/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b/>
      <sz val="11"/>
      <color rgb="FF000000"/>
      <name val="Arial"/>
    </font>
    <font>
      <sz val="8"/>
      <color rgb="FF000000"/>
      <name val="Arial"/>
    </font>
    <font>
      <sz val="6"/>
      <color rgb="FF000000"/>
      <name val="Arial"/>
    </font>
    <font>
      <sz val="9"/>
      <color rgb="FF000000"/>
      <name val="Arial"/>
    </font>
    <font>
      <sz val="11"/>
      <color rgb="FF000000"/>
      <name val="Calibri"/>
      <scheme val="minor"/>
    </font>
    <font>
      <b/>
      <i/>
      <sz val="8"/>
      <color rgb="FF000000"/>
      <name val="Arial"/>
    </font>
    <font>
      <sz val="11"/>
      <color rgb="FF000000"/>
      <name val="Times New Roman"/>
    </font>
    <font>
      <sz val="11"/>
      <color rgb="FF000000"/>
      <name val="Arial"/>
    </font>
    <font>
      <sz val="11"/>
      <name val="Calibri"/>
      <family val="2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CCCCC"/>
      </patternFill>
    </fill>
  </fills>
  <borders count="55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hair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/>
      <top/>
      <bottom style="thin">
        <color indexed="64"/>
      </bottom>
      <diagonal/>
    </border>
  </borders>
  <cellStyleXfs count="189">
    <xf numFmtId="0" fontId="0" fillId="0" borderId="0"/>
    <xf numFmtId="0" fontId="1" fillId="0" borderId="1"/>
    <xf numFmtId="0" fontId="2" fillId="0" borderId="1">
      <alignment horizontal="center" wrapText="1"/>
    </xf>
    <xf numFmtId="0" fontId="3" fillId="0" borderId="1"/>
    <xf numFmtId="0" fontId="3" fillId="0" borderId="2"/>
    <xf numFmtId="0" fontId="4" fillId="0" borderId="1"/>
    <xf numFmtId="0" fontId="5" fillId="0" borderId="1"/>
    <xf numFmtId="0" fontId="6" fillId="0" borderId="6">
      <alignment horizontal="center"/>
    </xf>
    <xf numFmtId="0" fontId="6" fillId="0" borderId="8">
      <alignment horizontal="center"/>
    </xf>
    <xf numFmtId="0" fontId="4" fillId="0" borderId="9"/>
    <xf numFmtId="0" fontId="6" fillId="0" borderId="1">
      <alignment horizontal="center"/>
    </xf>
    <xf numFmtId="0" fontId="6" fillId="0" borderId="10">
      <alignment horizontal="center"/>
    </xf>
    <xf numFmtId="0" fontId="3" fillId="0" borderId="11"/>
    <xf numFmtId="0" fontId="6" fillId="0" borderId="1">
      <alignment horizontal="left"/>
    </xf>
    <xf numFmtId="0" fontId="7" fillId="0" borderId="1">
      <alignment horizontal="center" vertical="top"/>
    </xf>
    <xf numFmtId="49" fontId="8" fillId="0" borderId="1">
      <alignment horizontal="right"/>
    </xf>
    <xf numFmtId="49" fontId="8" fillId="0" borderId="12">
      <alignment horizontal="right"/>
    </xf>
    <xf numFmtId="49" fontId="4" fillId="0" borderId="13">
      <alignment horizontal="center"/>
    </xf>
    <xf numFmtId="0" fontId="4" fillId="0" borderId="14"/>
    <xf numFmtId="49" fontId="4" fillId="0" borderId="1">
      <alignment horizontal="center"/>
    </xf>
    <xf numFmtId="49" fontId="6" fillId="0" borderId="1">
      <alignment horizontal="right"/>
    </xf>
    <xf numFmtId="0" fontId="6" fillId="0" borderId="1"/>
    <xf numFmtId="0" fontId="6" fillId="0" borderId="1">
      <alignment horizontal="right"/>
    </xf>
    <xf numFmtId="0" fontId="6" fillId="0" borderId="12">
      <alignment horizontal="right"/>
    </xf>
    <xf numFmtId="164" fontId="6" fillId="0" borderId="15">
      <alignment horizontal="center"/>
    </xf>
    <xf numFmtId="164" fontId="6" fillId="0" borderId="1">
      <alignment horizontal="center"/>
    </xf>
    <xf numFmtId="49" fontId="6" fillId="0" borderId="1"/>
    <xf numFmtId="0" fontId="6" fillId="0" borderId="16">
      <alignment horizontal="center"/>
    </xf>
    <xf numFmtId="0" fontId="6" fillId="0" borderId="2">
      <alignment wrapText="1"/>
    </xf>
    <xf numFmtId="49" fontId="6" fillId="0" borderId="17">
      <alignment horizontal="center"/>
    </xf>
    <xf numFmtId="49" fontId="6" fillId="0" borderId="1">
      <alignment horizontal="center"/>
    </xf>
    <xf numFmtId="0" fontId="6" fillId="0" borderId="3">
      <alignment wrapText="1"/>
    </xf>
    <xf numFmtId="49" fontId="6" fillId="0" borderId="15">
      <alignment horizontal="center"/>
    </xf>
    <xf numFmtId="0" fontId="6" fillId="0" borderId="7">
      <alignment horizontal="left"/>
    </xf>
    <xf numFmtId="49" fontId="6" fillId="0" borderId="7"/>
    <xf numFmtId="0" fontId="6" fillId="0" borderId="15">
      <alignment horizontal="center"/>
    </xf>
    <xf numFmtId="49" fontId="6" fillId="0" borderId="18">
      <alignment horizontal="center"/>
    </xf>
    <xf numFmtId="0" fontId="9" fillId="0" borderId="1"/>
    <xf numFmtId="0" fontId="9" fillId="0" borderId="10"/>
    <xf numFmtId="0" fontId="9" fillId="0" borderId="19"/>
    <xf numFmtId="0" fontId="1" fillId="0" borderId="1">
      <alignment horizontal="center"/>
    </xf>
    <xf numFmtId="49" fontId="6" fillId="0" borderId="4">
      <alignment horizontal="center" vertical="center" wrapText="1"/>
    </xf>
    <xf numFmtId="49" fontId="6" fillId="0" borderId="4">
      <alignment horizontal="center" vertical="center" wrapText="1"/>
    </xf>
    <xf numFmtId="0" fontId="6" fillId="0" borderId="4">
      <alignment horizontal="center" vertical="center" wrapText="1"/>
    </xf>
    <xf numFmtId="49" fontId="6" fillId="0" borderId="4">
      <alignment horizontal="center" vertical="center" wrapText="1"/>
    </xf>
    <xf numFmtId="49" fontId="6" fillId="0" borderId="8">
      <alignment horizontal="center" vertical="center" wrapText="1"/>
    </xf>
    <xf numFmtId="0" fontId="6" fillId="0" borderId="20">
      <alignment horizontal="left" wrapText="1"/>
    </xf>
    <xf numFmtId="49" fontId="6" fillId="0" borderId="21">
      <alignment horizontal="center" wrapText="1"/>
    </xf>
    <xf numFmtId="49" fontId="6" fillId="0" borderId="22">
      <alignment horizontal="center"/>
    </xf>
    <xf numFmtId="4" fontId="6" fillId="0" borderId="4">
      <alignment horizontal="right"/>
    </xf>
    <xf numFmtId="4" fontId="6" fillId="0" borderId="20">
      <alignment horizontal="right"/>
    </xf>
    <xf numFmtId="0" fontId="6" fillId="0" borderId="23">
      <alignment horizontal="left" wrapText="1" indent="1"/>
    </xf>
    <xf numFmtId="49" fontId="6" fillId="0" borderId="24">
      <alignment horizontal="center" wrapText="1"/>
    </xf>
    <xf numFmtId="49" fontId="6" fillId="0" borderId="25">
      <alignment horizontal="center"/>
    </xf>
    <xf numFmtId="49" fontId="6" fillId="0" borderId="23">
      <alignment horizontal="center"/>
    </xf>
    <xf numFmtId="0" fontId="6" fillId="0" borderId="26">
      <alignment horizontal="left" wrapText="1" indent="2"/>
    </xf>
    <xf numFmtId="49" fontId="6" fillId="0" borderId="27">
      <alignment horizontal="center"/>
    </xf>
    <xf numFmtId="49" fontId="6" fillId="0" borderId="28">
      <alignment horizontal="center"/>
    </xf>
    <xf numFmtId="4" fontId="6" fillId="0" borderId="28">
      <alignment horizontal="right"/>
    </xf>
    <xf numFmtId="4" fontId="6" fillId="0" borderId="26">
      <alignment horizontal="right"/>
    </xf>
    <xf numFmtId="0" fontId="6" fillId="0" borderId="29"/>
    <xf numFmtId="0" fontId="6" fillId="2" borderId="29"/>
    <xf numFmtId="0" fontId="6" fillId="2" borderId="1"/>
    <xf numFmtId="0" fontId="6" fillId="0" borderId="1">
      <alignment horizontal="left" wrapText="1"/>
    </xf>
    <xf numFmtId="49" fontId="6" fillId="0" borderId="1">
      <alignment horizontal="center" wrapText="1"/>
    </xf>
    <xf numFmtId="49" fontId="1" fillId="0" borderId="1"/>
    <xf numFmtId="0" fontId="6" fillId="0" borderId="1"/>
    <xf numFmtId="0" fontId="6" fillId="0" borderId="1">
      <alignment horizontal="center"/>
    </xf>
    <xf numFmtId="0" fontId="6" fillId="0" borderId="2">
      <alignment horizontal="left"/>
    </xf>
    <xf numFmtId="49" fontId="6" fillId="0" borderId="2"/>
    <xf numFmtId="0" fontId="6" fillId="0" borderId="2"/>
    <xf numFmtId="0" fontId="4" fillId="0" borderId="2"/>
    <xf numFmtId="0" fontId="6" fillId="0" borderId="30">
      <alignment horizontal="left" wrapText="1"/>
    </xf>
    <xf numFmtId="49" fontId="6" fillId="0" borderId="28">
      <alignment horizontal="center" wrapText="1"/>
    </xf>
    <xf numFmtId="0" fontId="6" fillId="0" borderId="26">
      <alignment horizontal="left" wrapText="1"/>
    </xf>
    <xf numFmtId="0" fontId="6" fillId="0" borderId="31">
      <alignment horizontal="left" wrapText="1" indent="1"/>
    </xf>
    <xf numFmtId="49" fontId="6" fillId="0" borderId="32">
      <alignment horizontal="center" wrapText="1"/>
    </xf>
    <xf numFmtId="49" fontId="6" fillId="0" borderId="4">
      <alignment horizontal="center"/>
    </xf>
    <xf numFmtId="49" fontId="6" fillId="0" borderId="20">
      <alignment horizontal="center"/>
    </xf>
    <xf numFmtId="0" fontId="6" fillId="0" borderId="33"/>
    <xf numFmtId="0" fontId="1" fillId="0" borderId="34">
      <alignment horizontal="left" wrapText="1"/>
    </xf>
    <xf numFmtId="0" fontId="6" fillId="0" borderId="35">
      <alignment horizontal="center" wrapText="1"/>
    </xf>
    <xf numFmtId="49" fontId="6" fillId="0" borderId="36">
      <alignment horizontal="center" wrapText="1"/>
    </xf>
    <xf numFmtId="4" fontId="6" fillId="0" borderId="22">
      <alignment horizontal="right"/>
    </xf>
    <xf numFmtId="0" fontId="1" fillId="0" borderId="37">
      <alignment horizontal="left" wrapText="1"/>
    </xf>
    <xf numFmtId="4" fontId="6" fillId="0" borderId="37">
      <alignment horizontal="right"/>
    </xf>
    <xf numFmtId="0" fontId="6" fillId="0" borderId="1">
      <alignment horizontal="center" wrapText="1"/>
    </xf>
    <xf numFmtId="0" fontId="1" fillId="0" borderId="1">
      <alignment horizontal="center"/>
    </xf>
    <xf numFmtId="49" fontId="6" fillId="0" borderId="1"/>
    <xf numFmtId="0" fontId="1" fillId="0" borderId="2"/>
    <xf numFmtId="49" fontId="6" fillId="0" borderId="2">
      <alignment horizontal="left"/>
    </xf>
    <xf numFmtId="0" fontId="6" fillId="0" borderId="38">
      <alignment horizontal="left" wrapText="1"/>
    </xf>
    <xf numFmtId="0" fontId="6" fillId="0" borderId="39">
      <alignment horizontal="left" wrapText="1"/>
    </xf>
    <xf numFmtId="0" fontId="6" fillId="0" borderId="40">
      <alignment horizontal="left" wrapText="1"/>
    </xf>
    <xf numFmtId="0" fontId="6" fillId="0" borderId="41">
      <alignment horizontal="left" wrapText="1"/>
    </xf>
    <xf numFmtId="0" fontId="4" fillId="0" borderId="25"/>
    <xf numFmtId="0" fontId="4" fillId="0" borderId="23"/>
    <xf numFmtId="0" fontId="6" fillId="0" borderId="38">
      <alignment horizontal="left" wrapText="1" indent="1"/>
    </xf>
    <xf numFmtId="49" fontId="6" fillId="0" borderId="27">
      <alignment horizontal="center" wrapText="1"/>
    </xf>
    <xf numFmtId="0" fontId="6" fillId="0" borderId="39">
      <alignment horizontal="left" wrapText="1" indent="1"/>
    </xf>
    <xf numFmtId="0" fontId="6" fillId="0" borderId="40">
      <alignment horizontal="left" wrapText="1" indent="2"/>
    </xf>
    <xf numFmtId="0" fontId="6" fillId="0" borderId="41">
      <alignment horizontal="left" wrapText="1" indent="2"/>
    </xf>
    <xf numFmtId="0" fontId="6" fillId="0" borderId="39">
      <alignment horizontal="left" wrapText="1" indent="2"/>
    </xf>
    <xf numFmtId="49" fontId="6" fillId="0" borderId="27">
      <alignment horizontal="center" shrinkToFit="1"/>
    </xf>
    <xf numFmtId="49" fontId="6" fillId="0" borderId="28">
      <alignment horizontal="center" shrinkToFit="1"/>
    </xf>
    <xf numFmtId="0" fontId="1" fillId="0" borderId="5">
      <alignment horizontal="center" vertical="center" textRotation="90" wrapText="1"/>
    </xf>
    <xf numFmtId="0" fontId="6" fillId="0" borderId="4">
      <alignment horizontal="center" vertical="top" wrapText="1"/>
    </xf>
    <xf numFmtId="0" fontId="6" fillId="0" borderId="4">
      <alignment horizontal="center" vertical="top"/>
    </xf>
    <xf numFmtId="0" fontId="6" fillId="0" borderId="4">
      <alignment horizontal="center" vertical="top"/>
    </xf>
    <xf numFmtId="49" fontId="6" fillId="0" borderId="4">
      <alignment horizontal="center" vertical="top" wrapText="1"/>
    </xf>
    <xf numFmtId="0" fontId="6" fillId="0" borderId="4">
      <alignment horizontal="center" vertical="top" wrapText="1"/>
    </xf>
    <xf numFmtId="0" fontId="1" fillId="0" borderId="42"/>
    <xf numFmtId="49" fontId="1" fillId="0" borderId="21">
      <alignment horizontal="center"/>
    </xf>
    <xf numFmtId="0" fontId="9" fillId="0" borderId="14"/>
    <xf numFmtId="49" fontId="10" fillId="0" borderId="43">
      <alignment horizontal="left" vertical="center" wrapText="1"/>
    </xf>
    <xf numFmtId="49" fontId="1" fillId="0" borderId="32">
      <alignment horizontal="center" vertical="center" wrapText="1"/>
    </xf>
    <xf numFmtId="49" fontId="6" fillId="0" borderId="41">
      <alignment horizontal="left" vertical="center" wrapText="1" indent="2"/>
    </xf>
    <xf numFmtId="49" fontId="6" fillId="0" borderId="24">
      <alignment horizontal="center" vertical="center" wrapText="1"/>
    </xf>
    <xf numFmtId="0" fontId="6" fillId="0" borderId="25"/>
    <xf numFmtId="4" fontId="6" fillId="0" borderId="25">
      <alignment horizontal="right"/>
    </xf>
    <xf numFmtId="4" fontId="6" fillId="0" borderId="23">
      <alignment horizontal="right"/>
    </xf>
    <xf numFmtId="49" fontId="6" fillId="0" borderId="39">
      <alignment horizontal="left" vertical="center" wrapText="1" indent="3"/>
    </xf>
    <xf numFmtId="49" fontId="6" fillId="0" borderId="27">
      <alignment horizontal="center" vertical="center" wrapText="1"/>
    </xf>
    <xf numFmtId="49" fontId="6" fillId="0" borderId="43">
      <alignment horizontal="left" vertical="center" wrapText="1" indent="3"/>
    </xf>
    <xf numFmtId="49" fontId="6" fillId="0" borderId="32">
      <alignment horizontal="center" vertical="center" wrapText="1"/>
    </xf>
    <xf numFmtId="49" fontId="6" fillId="0" borderId="44">
      <alignment horizontal="left" vertical="center" wrapText="1" indent="3"/>
    </xf>
    <xf numFmtId="0" fontId="10" fillId="0" borderId="42">
      <alignment horizontal="left" vertical="center" wrapText="1"/>
    </xf>
    <xf numFmtId="0" fontId="1" fillId="0" borderId="7">
      <alignment horizontal="center" vertical="center" textRotation="90" wrapText="1"/>
    </xf>
    <xf numFmtId="49" fontId="6" fillId="0" borderId="7">
      <alignment horizontal="left" vertical="center" wrapText="1" indent="3"/>
    </xf>
    <xf numFmtId="49" fontId="6" fillId="0" borderId="7">
      <alignment horizontal="center" vertical="center" wrapText="1"/>
    </xf>
    <xf numFmtId="4" fontId="6" fillId="0" borderId="7">
      <alignment horizontal="right"/>
    </xf>
    <xf numFmtId="0" fontId="4" fillId="0" borderId="7"/>
    <xf numFmtId="0" fontId="6" fillId="0" borderId="1">
      <alignment vertical="center"/>
    </xf>
    <xf numFmtId="49" fontId="6" fillId="0" borderId="1">
      <alignment horizontal="left" vertical="center" wrapText="1" indent="3"/>
    </xf>
    <xf numFmtId="49" fontId="6" fillId="0" borderId="1">
      <alignment horizontal="center" vertical="center" wrapText="1"/>
    </xf>
    <xf numFmtId="4" fontId="6" fillId="0" borderId="1">
      <alignment horizontal="right" shrinkToFit="1"/>
    </xf>
    <xf numFmtId="0" fontId="1" fillId="0" borderId="1">
      <alignment horizontal="center" vertical="center" textRotation="90" wrapText="1"/>
    </xf>
    <xf numFmtId="49" fontId="6" fillId="0" borderId="2">
      <alignment horizontal="left" vertical="center" wrapText="1" indent="3"/>
    </xf>
    <xf numFmtId="49" fontId="6" fillId="0" borderId="2">
      <alignment horizontal="center" vertical="center" wrapText="1"/>
    </xf>
    <xf numFmtId="4" fontId="6" fillId="0" borderId="2">
      <alignment horizontal="right"/>
    </xf>
    <xf numFmtId="0" fontId="1" fillId="0" borderId="6">
      <alignment horizontal="center" vertical="center" textRotation="90" wrapText="1"/>
    </xf>
    <xf numFmtId="49" fontId="1" fillId="0" borderId="21">
      <alignment horizontal="center" vertical="center" wrapText="1"/>
    </xf>
    <xf numFmtId="0" fontId="6" fillId="0" borderId="23"/>
    <xf numFmtId="49" fontId="6" fillId="0" borderId="45">
      <alignment horizontal="center" vertical="center" wrapText="1"/>
    </xf>
    <xf numFmtId="4" fontId="6" fillId="0" borderId="8">
      <alignment horizontal="right"/>
    </xf>
    <xf numFmtId="4" fontId="6" fillId="0" borderId="46">
      <alignment horizontal="right"/>
    </xf>
    <xf numFmtId="0" fontId="1" fillId="0" borderId="1">
      <alignment horizontal="center" vertical="center" textRotation="90"/>
    </xf>
    <xf numFmtId="0" fontId="1" fillId="0" borderId="6">
      <alignment horizontal="center" vertical="center" textRotation="90"/>
    </xf>
    <xf numFmtId="49" fontId="10" fillId="0" borderId="42">
      <alignment horizontal="left" vertical="center" wrapText="1"/>
    </xf>
    <xf numFmtId="0" fontId="4" fillId="0" borderId="29"/>
    <xf numFmtId="0" fontId="1" fillId="0" borderId="4">
      <alignment horizontal="center" vertical="center" textRotation="90"/>
    </xf>
    <xf numFmtId="0" fontId="6" fillId="0" borderId="21">
      <alignment horizontal="center" vertical="center"/>
    </xf>
    <xf numFmtId="0" fontId="6" fillId="0" borderId="43">
      <alignment horizontal="left" vertical="center" wrapText="1"/>
    </xf>
    <xf numFmtId="0" fontId="6" fillId="0" borderId="24">
      <alignment horizontal="center" vertical="center"/>
    </xf>
    <xf numFmtId="0" fontId="6" fillId="0" borderId="27">
      <alignment horizontal="center" vertical="center"/>
    </xf>
    <xf numFmtId="0" fontId="6" fillId="0" borderId="32">
      <alignment horizontal="center" vertical="center"/>
    </xf>
    <xf numFmtId="0" fontId="6" fillId="0" borderId="44">
      <alignment horizontal="left" vertical="center" wrapText="1"/>
    </xf>
    <xf numFmtId="49" fontId="10" fillId="0" borderId="47">
      <alignment horizontal="left" vertical="center" wrapText="1"/>
    </xf>
    <xf numFmtId="49" fontId="6" fillId="0" borderId="22">
      <alignment horizontal="center" vertical="center"/>
    </xf>
    <xf numFmtId="49" fontId="6" fillId="0" borderId="48">
      <alignment horizontal="left" vertical="center" wrapText="1"/>
    </xf>
    <xf numFmtId="49" fontId="6" fillId="0" borderId="25">
      <alignment horizontal="center" vertical="center"/>
    </xf>
    <xf numFmtId="49" fontId="6" fillId="0" borderId="28">
      <alignment horizontal="center" vertical="center"/>
    </xf>
    <xf numFmtId="49" fontId="6" fillId="0" borderId="4">
      <alignment horizontal="center" vertical="center"/>
    </xf>
    <xf numFmtId="49" fontId="6" fillId="0" borderId="49">
      <alignment horizontal="left" vertical="center" wrapText="1"/>
    </xf>
    <xf numFmtId="49" fontId="6" fillId="0" borderId="2">
      <alignment horizontal="center"/>
    </xf>
    <xf numFmtId="0" fontId="6" fillId="0" borderId="2">
      <alignment horizontal="center"/>
    </xf>
    <xf numFmtId="49" fontId="6" fillId="0" borderId="1">
      <alignment horizontal="left"/>
    </xf>
    <xf numFmtId="0" fontId="6" fillId="0" borderId="7">
      <alignment horizontal="center"/>
    </xf>
    <xf numFmtId="49" fontId="6" fillId="0" borderId="7">
      <alignment horizontal="center"/>
    </xf>
    <xf numFmtId="49" fontId="6" fillId="0" borderId="2"/>
    <xf numFmtId="0" fontId="11" fillId="0" borderId="2">
      <alignment wrapText="1"/>
    </xf>
    <xf numFmtId="0" fontId="12" fillId="0" borderId="2"/>
    <xf numFmtId="0" fontId="11" fillId="0" borderId="4">
      <alignment wrapText="1"/>
    </xf>
    <xf numFmtId="0" fontId="11" fillId="0" borderId="7">
      <alignment wrapText="1"/>
    </xf>
    <xf numFmtId="0" fontId="12" fillId="0" borderId="7"/>
    <xf numFmtId="0" fontId="13" fillId="0" borderId="0"/>
    <xf numFmtId="0" fontId="13" fillId="0" borderId="0"/>
    <xf numFmtId="0" fontId="13" fillId="0" borderId="0"/>
    <xf numFmtId="0" fontId="4" fillId="0" borderId="1"/>
    <xf numFmtId="0" fontId="4" fillId="0" borderId="1"/>
    <xf numFmtId="0" fontId="4" fillId="3" borderId="1"/>
    <xf numFmtId="0" fontId="4" fillId="3" borderId="2"/>
    <xf numFmtId="0" fontId="4" fillId="3" borderId="3"/>
    <xf numFmtId="0" fontId="4" fillId="3" borderId="7"/>
    <xf numFmtId="0" fontId="4" fillId="3" borderId="50"/>
    <xf numFmtId="0" fontId="4" fillId="3" borderId="51"/>
    <xf numFmtId="0" fontId="4" fillId="3" borderId="52"/>
    <xf numFmtId="0" fontId="4" fillId="3" borderId="29"/>
    <xf numFmtId="0" fontId="4" fillId="3" borderId="53"/>
  </cellStyleXfs>
  <cellXfs count="84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4" fillId="0" borderId="1" xfId="5" applyNumberFormat="1" applyProtection="1"/>
    <xf numFmtId="0" fontId="5" fillId="0" borderId="1" xfId="6" applyNumberFormat="1" applyProtection="1"/>
    <xf numFmtId="0" fontId="4" fillId="0" borderId="9" xfId="9" applyNumberFormat="1" applyProtection="1"/>
    <xf numFmtId="0" fontId="6" fillId="0" borderId="1" xfId="13" applyNumberFormat="1" applyProtection="1">
      <alignment horizontal="left"/>
    </xf>
    <xf numFmtId="0" fontId="4" fillId="0" borderId="14" xfId="18" applyNumberFormat="1" applyProtection="1"/>
    <xf numFmtId="0" fontId="6" fillId="0" borderId="1" xfId="21" applyNumberFormat="1" applyProtection="1"/>
    <xf numFmtId="49" fontId="6" fillId="0" borderId="1" xfId="26" applyNumberFormat="1" applyProtection="1"/>
    <xf numFmtId="49" fontId="6" fillId="0" borderId="1" xfId="30" applyNumberFormat="1" applyProtection="1">
      <alignment horizontal="center"/>
    </xf>
    <xf numFmtId="0" fontId="6" fillId="0" borderId="29" xfId="60" applyNumberFormat="1" applyProtection="1"/>
    <xf numFmtId="0" fontId="6" fillId="2" borderId="29" xfId="61" applyNumberFormat="1" applyProtection="1"/>
    <xf numFmtId="0" fontId="6" fillId="2" borderId="1" xfId="62" applyNumberFormat="1" applyProtection="1"/>
    <xf numFmtId="0" fontId="6" fillId="0" borderId="1" xfId="63" applyNumberFormat="1" applyProtection="1">
      <alignment horizontal="left" wrapText="1"/>
    </xf>
    <xf numFmtId="49" fontId="6" fillId="0" borderId="1" xfId="64" applyNumberFormat="1" applyProtection="1">
      <alignment horizontal="center" wrapText="1"/>
    </xf>
    <xf numFmtId="0" fontId="6" fillId="0" borderId="1" xfId="86" applyNumberFormat="1" applyProtection="1">
      <alignment horizontal="center" wrapText="1"/>
    </xf>
    <xf numFmtId="0" fontId="14" fillId="0" borderId="4" xfId="43" applyNumberFormat="1" applyFont="1" applyProtection="1">
      <alignment horizontal="center" vertical="center" wrapText="1"/>
    </xf>
    <xf numFmtId="49" fontId="14" fillId="0" borderId="4" xfId="44" applyNumberFormat="1" applyFont="1" applyProtection="1">
      <alignment horizontal="center" vertical="center" wrapText="1"/>
    </xf>
    <xf numFmtId="49" fontId="14" fillId="0" borderId="8" xfId="45" applyNumberFormat="1" applyFont="1" applyProtection="1">
      <alignment horizontal="center" vertical="center" wrapText="1"/>
    </xf>
    <xf numFmtId="49" fontId="14" fillId="0" borderId="21" xfId="47" applyNumberFormat="1" applyFont="1" applyProtection="1">
      <alignment horizontal="center" wrapText="1"/>
    </xf>
    <xf numFmtId="49" fontId="14" fillId="0" borderId="22" xfId="48" applyNumberFormat="1" applyFont="1" applyProtection="1">
      <alignment horizontal="center"/>
    </xf>
    <xf numFmtId="4" fontId="14" fillId="0" borderId="4" xfId="49" applyNumberFormat="1" applyFont="1" applyProtection="1">
      <alignment horizontal="right"/>
    </xf>
    <xf numFmtId="0" fontId="14" fillId="0" borderId="23" xfId="51" applyNumberFormat="1" applyFont="1" applyProtection="1">
      <alignment horizontal="left" wrapText="1" indent="1"/>
    </xf>
    <xf numFmtId="49" fontId="14" fillId="0" borderId="24" xfId="52" applyNumberFormat="1" applyFont="1" applyProtection="1">
      <alignment horizontal="center" wrapText="1"/>
    </xf>
    <xf numFmtId="49" fontId="14" fillId="0" borderId="25" xfId="53" applyNumberFormat="1" applyFont="1" applyProtection="1">
      <alignment horizontal="center"/>
    </xf>
    <xf numFmtId="0" fontId="14" fillId="0" borderId="26" xfId="55" applyNumberFormat="1" applyFont="1" applyProtection="1">
      <alignment horizontal="left" wrapText="1" indent="2"/>
    </xf>
    <xf numFmtId="49" fontId="14" fillId="0" borderId="27" xfId="56" applyNumberFormat="1" applyFont="1" applyProtection="1">
      <alignment horizontal="center"/>
    </xf>
    <xf numFmtId="49" fontId="14" fillId="0" borderId="28" xfId="57" applyNumberFormat="1" applyFont="1" applyProtection="1">
      <alignment horizontal="center"/>
    </xf>
    <xf numFmtId="4" fontId="14" fillId="0" borderId="28" xfId="58" applyNumberFormat="1" applyFont="1" applyProtection="1">
      <alignment horizontal="right"/>
    </xf>
    <xf numFmtId="0" fontId="15" fillId="0" borderId="1" xfId="1" applyNumberFormat="1" applyFont="1" applyProtection="1"/>
    <xf numFmtId="49" fontId="14" fillId="0" borderId="1" xfId="26" applyNumberFormat="1" applyFont="1" applyProtection="1"/>
    <xf numFmtId="0" fontId="14" fillId="0" borderId="1" xfId="21" applyNumberFormat="1" applyFont="1" applyProtection="1"/>
    <xf numFmtId="0" fontId="14" fillId="0" borderId="1" xfId="5" applyNumberFormat="1" applyFont="1" applyProtection="1"/>
    <xf numFmtId="0" fontId="14" fillId="0" borderId="2" xfId="68" applyNumberFormat="1" applyFont="1" applyProtection="1">
      <alignment horizontal="left"/>
    </xf>
    <xf numFmtId="49" fontId="14" fillId="0" borderId="2" xfId="69" applyNumberFormat="1" applyFont="1" applyProtection="1"/>
    <xf numFmtId="0" fontId="14" fillId="0" borderId="2" xfId="70" applyNumberFormat="1" applyFont="1" applyProtection="1"/>
    <xf numFmtId="0" fontId="14" fillId="0" borderId="2" xfId="71" applyNumberFormat="1" applyFont="1" applyProtection="1"/>
    <xf numFmtId="0" fontId="14" fillId="0" borderId="31" xfId="75" applyNumberFormat="1" applyFont="1" applyProtection="1">
      <alignment horizontal="left" wrapText="1" indent="1"/>
    </xf>
    <xf numFmtId="49" fontId="14" fillId="0" borderId="32" xfId="76" applyNumberFormat="1" applyFont="1" applyProtection="1">
      <alignment horizontal="center" wrapText="1"/>
    </xf>
    <xf numFmtId="49" fontId="14" fillId="0" borderId="4" xfId="77" applyNumberFormat="1" applyFont="1" applyProtection="1">
      <alignment horizontal="center"/>
    </xf>
    <xf numFmtId="0" fontId="14" fillId="0" borderId="33" xfId="79" applyNumberFormat="1" applyFont="1" applyProtection="1"/>
    <xf numFmtId="0" fontId="15" fillId="0" borderId="34" xfId="80" applyNumberFormat="1" applyFont="1" applyProtection="1">
      <alignment horizontal="left" wrapText="1"/>
    </xf>
    <xf numFmtId="0" fontId="14" fillId="0" borderId="35" xfId="81" applyNumberFormat="1" applyFont="1" applyProtection="1">
      <alignment horizontal="center" wrapText="1"/>
    </xf>
    <xf numFmtId="49" fontId="14" fillId="0" borderId="36" xfId="82" applyNumberFormat="1" applyFont="1" applyProtection="1">
      <alignment horizontal="center" wrapText="1"/>
    </xf>
    <xf numFmtId="4" fontId="14" fillId="0" borderId="22" xfId="83" applyNumberFormat="1" applyFont="1" applyProtection="1">
      <alignment horizontal="right"/>
    </xf>
    <xf numFmtId="0" fontId="14" fillId="0" borderId="1" xfId="67" applyNumberFormat="1" applyFont="1" applyBorder="1" applyProtection="1">
      <alignment horizontal="center"/>
    </xf>
    <xf numFmtId="0" fontId="15" fillId="0" borderId="2" xfId="89" applyNumberFormat="1" applyFont="1" applyProtection="1"/>
    <xf numFmtId="49" fontId="14" fillId="0" borderId="2" xfId="90" applyNumberFormat="1" applyFont="1" applyProtection="1">
      <alignment horizontal="left"/>
    </xf>
    <xf numFmtId="0" fontId="14" fillId="0" borderId="38" xfId="91" applyNumberFormat="1" applyFont="1" applyProtection="1">
      <alignment horizontal="left" wrapText="1"/>
    </xf>
    <xf numFmtId="0" fontId="14" fillId="0" borderId="40" xfId="93" applyNumberFormat="1" applyFont="1" applyProtection="1">
      <alignment horizontal="left" wrapText="1"/>
    </xf>
    <xf numFmtId="0" fontId="14" fillId="0" borderId="25" xfId="95" applyNumberFormat="1" applyFont="1" applyProtection="1"/>
    <xf numFmtId="0" fontId="14" fillId="0" borderId="38" xfId="97" applyNumberFormat="1" applyFont="1" applyProtection="1">
      <alignment horizontal="left" wrapText="1" indent="1"/>
    </xf>
    <xf numFmtId="49" fontId="14" fillId="0" borderId="27" xfId="98" applyNumberFormat="1" applyFont="1" applyProtection="1">
      <alignment horizontal="center" wrapText="1"/>
    </xf>
    <xf numFmtId="0" fontId="14" fillId="0" borderId="40" xfId="100" applyNumberFormat="1" applyFont="1" applyProtection="1">
      <alignment horizontal="left" wrapText="1" indent="2"/>
    </xf>
    <xf numFmtId="0" fontId="14" fillId="0" borderId="39" xfId="102" applyNumberFormat="1" applyFont="1" applyProtection="1">
      <alignment horizontal="left" wrapText="1" indent="2"/>
    </xf>
    <xf numFmtId="49" fontId="14" fillId="0" borderId="27" xfId="103" applyNumberFormat="1" applyFont="1" applyProtection="1">
      <alignment horizontal="center" shrinkToFit="1"/>
    </xf>
    <xf numFmtId="49" fontId="14" fillId="0" borderId="28" xfId="104" applyNumberFormat="1" applyFont="1" applyProtection="1">
      <alignment horizontal="center" shrinkToFit="1"/>
    </xf>
    <xf numFmtId="0" fontId="14" fillId="0" borderId="26" xfId="55" applyNumberFormat="1" applyFont="1" applyAlignment="1" applyProtection="1">
      <alignment horizontal="center" wrapText="1"/>
    </xf>
    <xf numFmtId="0" fontId="15" fillId="0" borderId="26" xfId="55" applyNumberFormat="1" applyFont="1" applyProtection="1">
      <alignment horizontal="left" wrapText="1" indent="2"/>
    </xf>
    <xf numFmtId="49" fontId="15" fillId="0" borderId="27" xfId="56" applyNumberFormat="1" applyFont="1" applyProtection="1">
      <alignment horizontal="center"/>
    </xf>
    <xf numFmtId="49" fontId="15" fillId="0" borderId="28" xfId="57" applyNumberFormat="1" applyFont="1" applyProtection="1">
      <alignment horizontal="center"/>
    </xf>
    <xf numFmtId="4" fontId="15" fillId="0" borderId="28" xfId="58" applyNumberFormat="1" applyFont="1" applyProtection="1">
      <alignment horizontal="right"/>
    </xf>
    <xf numFmtId="0" fontId="15" fillId="0" borderId="20" xfId="46" applyNumberFormat="1" applyFont="1" applyProtection="1">
      <alignment horizontal="left" wrapText="1"/>
    </xf>
    <xf numFmtId="49" fontId="15" fillId="0" borderId="21" xfId="47" applyNumberFormat="1" applyFont="1" applyProtection="1">
      <alignment horizontal="center" wrapText="1"/>
    </xf>
    <xf numFmtId="49" fontId="15" fillId="0" borderId="22" xfId="48" applyNumberFormat="1" applyFont="1" applyProtection="1">
      <alignment horizontal="center"/>
    </xf>
    <xf numFmtId="4" fontId="15" fillId="0" borderId="4" xfId="49" applyNumberFormat="1" applyFont="1" applyProtection="1">
      <alignment horizontal="right"/>
    </xf>
    <xf numFmtId="0" fontId="15" fillId="0" borderId="30" xfId="72" applyNumberFormat="1" applyFont="1" applyProtection="1">
      <alignment horizontal="left" wrapText="1"/>
    </xf>
    <xf numFmtId="49" fontId="15" fillId="0" borderId="28" xfId="73" applyNumberFormat="1" applyFont="1" applyProtection="1">
      <alignment horizontal="center" wrapText="1"/>
    </xf>
    <xf numFmtId="0" fontId="16" fillId="0" borderId="26" xfId="55" applyNumberFormat="1" applyFont="1" applyProtection="1">
      <alignment horizontal="left" wrapText="1" indent="2"/>
    </xf>
    <xf numFmtId="49" fontId="16" fillId="0" borderId="27" xfId="56" applyNumberFormat="1" applyFont="1" applyProtection="1">
      <alignment horizontal="center"/>
    </xf>
    <xf numFmtId="49" fontId="16" fillId="0" borderId="28" xfId="57" applyNumberFormat="1" applyFont="1" applyProtection="1">
      <alignment horizontal="center"/>
    </xf>
    <xf numFmtId="4" fontId="16" fillId="0" borderId="28" xfId="58" applyNumberFormat="1" applyFont="1" applyProtection="1">
      <alignment horizontal="right"/>
    </xf>
    <xf numFmtId="4" fontId="17" fillId="0" borderId="28" xfId="58" applyNumberFormat="1" applyFont="1" applyProtection="1">
      <alignment horizontal="right"/>
    </xf>
    <xf numFmtId="0" fontId="4" fillId="0" borderId="54" xfId="5" applyNumberFormat="1" applyBorder="1" applyProtection="1"/>
    <xf numFmtId="49" fontId="14" fillId="0" borderId="25" xfId="42" applyFont="1" applyBorder="1" applyAlignment="1" applyProtection="1">
      <alignment horizontal="center" vertical="center" wrapText="1"/>
      <protection locked="0"/>
    </xf>
    <xf numFmtId="49" fontId="14" fillId="0" borderId="28" xfId="42" applyFont="1" applyBorder="1" applyAlignment="1" applyProtection="1">
      <alignment horizontal="center" vertical="center" wrapText="1"/>
      <protection locked="0"/>
    </xf>
    <xf numFmtId="49" fontId="14" fillId="0" borderId="4" xfId="42" applyFont="1" applyBorder="1" applyProtection="1">
      <alignment horizontal="center" vertical="center" wrapText="1"/>
      <protection locked="0"/>
    </xf>
    <xf numFmtId="0" fontId="2" fillId="0" borderId="1" xfId="2" applyNumberFormat="1" applyBorder="1" applyAlignment="1" applyProtection="1">
      <alignment horizontal="center" wrapText="1"/>
    </xf>
    <xf numFmtId="49" fontId="14" fillId="0" borderId="4" xfId="41" applyNumberFormat="1" applyFont="1" applyBorder="1" applyProtection="1">
      <alignment horizontal="center" vertical="center" wrapText="1"/>
    </xf>
    <xf numFmtId="49" fontId="14" fillId="0" borderId="4" xfId="41" applyFont="1" applyBorder="1" applyProtection="1">
      <alignment horizontal="center" vertical="center" wrapText="1"/>
      <protection locked="0"/>
    </xf>
    <xf numFmtId="49" fontId="14" fillId="0" borderId="4" xfId="42" applyNumberFormat="1" applyFont="1" applyBorder="1" applyProtection="1">
      <alignment horizontal="center" vertical="center" wrapText="1"/>
    </xf>
    <xf numFmtId="0" fontId="15" fillId="0" borderId="1" xfId="87" applyNumberFormat="1" applyFont="1" applyBorder="1" applyProtection="1">
      <alignment horizontal="center"/>
    </xf>
    <xf numFmtId="0" fontId="15" fillId="0" borderId="1" xfId="87" applyFont="1" applyBorder="1" applyProtection="1">
      <alignment horizontal="center"/>
      <protection locked="0"/>
    </xf>
  </cellXfs>
  <cellStyles count="189">
    <cellStyle name="br" xfId="177"/>
    <cellStyle name="col" xfId="176"/>
    <cellStyle name="style0" xfId="178"/>
    <cellStyle name="td" xfId="179"/>
    <cellStyle name="tr" xfId="175"/>
    <cellStyle name="xl100" xfId="73"/>
    <cellStyle name="xl101" xfId="77"/>
    <cellStyle name="xl102" xfId="82"/>
    <cellStyle name="xl103" xfId="69"/>
    <cellStyle name="xl104" xfId="83"/>
    <cellStyle name="xl105" xfId="65"/>
    <cellStyle name="xl106" xfId="66"/>
    <cellStyle name="xl107" xfId="74"/>
    <cellStyle name="xl108" xfId="84"/>
    <cellStyle name="xl109" xfId="70"/>
    <cellStyle name="xl110" xfId="67"/>
    <cellStyle name="xl111" xfId="71"/>
    <cellStyle name="xl112" xfId="78"/>
    <cellStyle name="xl113" xfId="85"/>
    <cellStyle name="xl114" xfId="87"/>
    <cellStyle name="xl115" xfId="89"/>
    <cellStyle name="xl116" xfId="91"/>
    <cellStyle name="xl117" xfId="93"/>
    <cellStyle name="xl118" xfId="97"/>
    <cellStyle name="xl119" xfId="100"/>
    <cellStyle name="xl120" xfId="188"/>
    <cellStyle name="xl121" xfId="102"/>
    <cellStyle name="xl122" xfId="86"/>
    <cellStyle name="xl123" xfId="90"/>
    <cellStyle name="xl124" xfId="98"/>
    <cellStyle name="xl125" xfId="103"/>
    <cellStyle name="xl126" xfId="104"/>
    <cellStyle name="xl127" xfId="88"/>
    <cellStyle name="xl128" xfId="92"/>
    <cellStyle name="xl129" xfId="94"/>
    <cellStyle name="xl130" xfId="99"/>
    <cellStyle name="xl131" xfId="101"/>
    <cellStyle name="xl132" xfId="95"/>
    <cellStyle name="xl133" xfId="96"/>
    <cellStyle name="xl134" xfId="105"/>
    <cellStyle name="xl135" xfId="127"/>
    <cellStyle name="xl136" xfId="132"/>
    <cellStyle name="xl137" xfId="136"/>
    <cellStyle name="xl138" xfId="140"/>
    <cellStyle name="xl139" xfId="146"/>
    <cellStyle name="xl140" xfId="147"/>
    <cellStyle name="xl141" xfId="150"/>
    <cellStyle name="xl142" xfId="131"/>
    <cellStyle name="xl143" xfId="170"/>
    <cellStyle name="xl144" xfId="172"/>
    <cellStyle name="xl145" xfId="173"/>
    <cellStyle name="xl146" xfId="106"/>
    <cellStyle name="xl147" xfId="111"/>
    <cellStyle name="xl148" xfId="114"/>
    <cellStyle name="xl149" xfId="116"/>
    <cellStyle name="xl150" xfId="121"/>
    <cellStyle name="xl151" xfId="123"/>
    <cellStyle name="xl152" xfId="125"/>
    <cellStyle name="xl153" xfId="126"/>
    <cellStyle name="xl154" xfId="128"/>
    <cellStyle name="xl155" xfId="133"/>
    <cellStyle name="xl156" xfId="137"/>
    <cellStyle name="xl157" xfId="148"/>
    <cellStyle name="xl158" xfId="152"/>
    <cellStyle name="xl159" xfId="156"/>
    <cellStyle name="xl160" xfId="157"/>
    <cellStyle name="xl161" xfId="159"/>
    <cellStyle name="xl162" xfId="163"/>
    <cellStyle name="xl163" xfId="112"/>
    <cellStyle name="xl164" xfId="115"/>
    <cellStyle name="xl165" xfId="117"/>
    <cellStyle name="xl166" xfId="122"/>
    <cellStyle name="xl167" xfId="124"/>
    <cellStyle name="xl168" xfId="129"/>
    <cellStyle name="xl169" xfId="134"/>
    <cellStyle name="xl170" xfId="138"/>
    <cellStyle name="xl171" xfId="141"/>
    <cellStyle name="xl172" xfId="143"/>
    <cellStyle name="xl173" xfId="149"/>
    <cellStyle name="xl174" xfId="151"/>
    <cellStyle name="xl175" xfId="153"/>
    <cellStyle name="xl176" xfId="154"/>
    <cellStyle name="xl177" xfId="155"/>
    <cellStyle name="xl178" xfId="158"/>
    <cellStyle name="xl179" xfId="160"/>
    <cellStyle name="xl180" xfId="161"/>
    <cellStyle name="xl181" xfId="162"/>
    <cellStyle name="xl182" xfId="164"/>
    <cellStyle name="xl183" xfId="167"/>
    <cellStyle name="xl184" xfId="169"/>
    <cellStyle name="xl185" xfId="107"/>
    <cellStyle name="xl186" xfId="109"/>
    <cellStyle name="xl187" xfId="118"/>
    <cellStyle name="xl188" xfId="130"/>
    <cellStyle name="xl189" xfId="135"/>
    <cellStyle name="xl190" xfId="139"/>
    <cellStyle name="xl191" xfId="144"/>
    <cellStyle name="xl192" xfId="171"/>
    <cellStyle name="xl193" xfId="174"/>
    <cellStyle name="xl194" xfId="110"/>
    <cellStyle name="xl195" xfId="165"/>
    <cellStyle name="xl196" xfId="168"/>
    <cellStyle name="xl197" xfId="166"/>
    <cellStyle name="xl198" xfId="119"/>
    <cellStyle name="xl199" xfId="108"/>
    <cellStyle name="xl200" xfId="120"/>
    <cellStyle name="xl201" xfId="142"/>
    <cellStyle name="xl202" xfId="145"/>
    <cellStyle name="xl203" xfId="113"/>
    <cellStyle name="xl21" xfId="180"/>
    <cellStyle name="xl22" xfId="1"/>
    <cellStyle name="xl23" xfId="6"/>
    <cellStyle name="xl24" xfId="13"/>
    <cellStyle name="xl25" xfId="21"/>
    <cellStyle name="xl26" xfId="37"/>
    <cellStyle name="xl27" xfId="5"/>
    <cellStyle name="xl28" xfId="181"/>
    <cellStyle name="xl29" xfId="41"/>
    <cellStyle name="xl30" xfId="44"/>
    <cellStyle name="xl31" xfId="182"/>
    <cellStyle name="xl32" xfId="46"/>
    <cellStyle name="xl33" xfId="51"/>
    <cellStyle name="xl34" xfId="55"/>
    <cellStyle name="xl35" xfId="183"/>
    <cellStyle name="xl36" xfId="2"/>
    <cellStyle name="xl37" xfId="14"/>
    <cellStyle name="xl38" xfId="28"/>
    <cellStyle name="xl39" xfId="31"/>
    <cellStyle name="xl40" xfId="33"/>
    <cellStyle name="xl41" xfId="184"/>
    <cellStyle name="xl42" xfId="47"/>
    <cellStyle name="xl43" xfId="52"/>
    <cellStyle name="xl44" xfId="56"/>
    <cellStyle name="xl45" xfId="185"/>
    <cellStyle name="xl46" xfId="60"/>
    <cellStyle name="xl47" xfId="10"/>
    <cellStyle name="xl48" xfId="34"/>
    <cellStyle name="xl49" xfId="26"/>
    <cellStyle name="xl50" xfId="48"/>
    <cellStyle name="xl51" xfId="53"/>
    <cellStyle name="xl52" xfId="57"/>
    <cellStyle name="xl53" xfId="42"/>
    <cellStyle name="xl54" xfId="43"/>
    <cellStyle name="xl55" xfId="45"/>
    <cellStyle name="xl56" xfId="186"/>
    <cellStyle name="xl57" xfId="49"/>
    <cellStyle name="xl58" xfId="58"/>
    <cellStyle name="xl59" xfId="61"/>
    <cellStyle name="xl60" xfId="62"/>
    <cellStyle name="xl61" xfId="40"/>
    <cellStyle name="xl62" xfId="15"/>
    <cellStyle name="xl63" xfId="22"/>
    <cellStyle name="xl64" xfId="3"/>
    <cellStyle name="xl65" xfId="7"/>
    <cellStyle name="xl66" xfId="16"/>
    <cellStyle name="xl67" xfId="23"/>
    <cellStyle name="xl68" xfId="38"/>
    <cellStyle name="xl69" xfId="4"/>
    <cellStyle name="xl70" xfId="8"/>
    <cellStyle name="xl71" xfId="17"/>
    <cellStyle name="xl72" xfId="24"/>
    <cellStyle name="xl73" xfId="27"/>
    <cellStyle name="xl74" xfId="29"/>
    <cellStyle name="xl75" xfId="32"/>
    <cellStyle name="xl76" xfId="35"/>
    <cellStyle name="xl77" xfId="36"/>
    <cellStyle name="xl78" xfId="39"/>
    <cellStyle name="xl79" xfId="9"/>
    <cellStyle name="xl80" xfId="18"/>
    <cellStyle name="xl81" xfId="19"/>
    <cellStyle name="xl82" xfId="25"/>
    <cellStyle name="xl83" xfId="30"/>
    <cellStyle name="xl84" xfId="11"/>
    <cellStyle name="xl85" xfId="12"/>
    <cellStyle name="xl86" xfId="20"/>
    <cellStyle name="xl87" xfId="50"/>
    <cellStyle name="xl88" xfId="54"/>
    <cellStyle name="xl89" xfId="59"/>
    <cellStyle name="xl90" xfId="63"/>
    <cellStyle name="xl91" xfId="68"/>
    <cellStyle name="xl92" xfId="72"/>
    <cellStyle name="xl93" xfId="75"/>
    <cellStyle name="xl94" xfId="79"/>
    <cellStyle name="xl95" xfId="80"/>
    <cellStyle name="xl96" xfId="64"/>
    <cellStyle name="xl97" xfId="76"/>
    <cellStyle name="xl98" xfId="81"/>
    <cellStyle name="xl99" xfId="187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7"/>
  <sheetViews>
    <sheetView topLeftCell="A121" workbookViewId="0">
      <selection activeCell="H118" sqref="H118"/>
    </sheetView>
  </sheetViews>
  <sheetFormatPr defaultRowHeight="15" x14ac:dyDescent="0.25"/>
  <cols>
    <col min="1" max="1" width="41.5703125" style="1" customWidth="1"/>
    <col min="2" max="2" width="8.140625" style="1" customWidth="1"/>
    <col min="3" max="3" width="26.7109375" style="1" customWidth="1"/>
    <col min="4" max="4" width="17.5703125" style="1" customWidth="1"/>
    <col min="5" max="5" width="17" style="1" customWidth="1"/>
    <col min="6" max="6" width="17.7109375" style="1" customWidth="1"/>
    <col min="7" max="7" width="17" style="1" customWidth="1"/>
    <col min="8" max="8" width="16.85546875" style="1" customWidth="1"/>
    <col min="9" max="12" width="15.42578125" style="1" customWidth="1"/>
    <col min="13" max="13" width="9.7109375" style="1" customWidth="1"/>
    <col min="14" max="16384" width="9.140625" style="1"/>
  </cols>
  <sheetData>
    <row r="1" spans="1:13" ht="17.100000000000001" customHeight="1" x14ac:dyDescent="0.25">
      <c r="A1" s="2"/>
      <c r="B1" s="78" t="s">
        <v>418</v>
      </c>
      <c r="C1" s="78"/>
      <c r="D1" s="78"/>
      <c r="E1" s="78"/>
      <c r="F1" s="78"/>
      <c r="G1" s="3"/>
      <c r="H1" s="3"/>
      <c r="I1" s="3"/>
      <c r="J1" s="3"/>
      <c r="K1" s="3"/>
      <c r="L1" s="3"/>
      <c r="M1" s="3"/>
    </row>
    <row r="2" spans="1:13" ht="17.100000000000001" customHeight="1" x14ac:dyDescent="0.25">
      <c r="A2" s="4"/>
      <c r="B2" s="78"/>
      <c r="C2" s="78"/>
      <c r="D2" s="78"/>
      <c r="E2" s="78"/>
      <c r="F2" s="78"/>
      <c r="G2" s="3"/>
      <c r="H2" s="3"/>
      <c r="I2" s="3"/>
      <c r="J2" s="3"/>
      <c r="K2" s="3"/>
      <c r="L2" s="3"/>
      <c r="M2" s="3"/>
    </row>
    <row r="3" spans="1:13" ht="14.1" customHeight="1" x14ac:dyDescent="0.25">
      <c r="A3" s="6"/>
      <c r="B3" s="78"/>
      <c r="C3" s="78"/>
      <c r="D3" s="78"/>
      <c r="E3" s="78"/>
      <c r="F3" s="78"/>
      <c r="G3" s="3"/>
      <c r="H3" s="3"/>
      <c r="I3" s="3"/>
      <c r="J3" s="3"/>
      <c r="K3" s="3"/>
      <c r="L3" s="3"/>
      <c r="M3" s="3"/>
    </row>
    <row r="4" spans="1:13" ht="12.95" customHeight="1" x14ac:dyDescent="0.25">
      <c r="A4" s="3"/>
      <c r="B4" s="3"/>
      <c r="C4" s="3" t="s">
        <v>357</v>
      </c>
      <c r="D4" s="3"/>
      <c r="E4" s="3"/>
      <c r="F4" s="3"/>
      <c r="G4" s="3"/>
      <c r="H4" s="3"/>
      <c r="I4" s="3"/>
      <c r="J4" s="3"/>
      <c r="K4" s="3"/>
      <c r="L4" s="3"/>
      <c r="M4" s="3"/>
    </row>
    <row r="5" spans="1:13" ht="24.75" customHeight="1" x14ac:dyDescent="0.25">
      <c r="A5" s="2"/>
      <c r="B5" s="2"/>
      <c r="C5" s="6"/>
      <c r="D5" s="9"/>
      <c r="E5" s="9"/>
      <c r="F5" s="9"/>
      <c r="G5" s="9"/>
      <c r="H5" s="3"/>
      <c r="I5" s="3"/>
      <c r="J5" s="74"/>
      <c r="K5" s="74"/>
      <c r="L5" s="74"/>
      <c r="M5" s="3"/>
    </row>
    <row r="6" spans="1:13" ht="20.25" customHeight="1" x14ac:dyDescent="0.25">
      <c r="A6" s="79" t="s">
        <v>0</v>
      </c>
      <c r="B6" s="79" t="s">
        <v>1</v>
      </c>
      <c r="C6" s="79" t="s">
        <v>2</v>
      </c>
      <c r="D6" s="81" t="s">
        <v>3</v>
      </c>
      <c r="E6" s="77"/>
      <c r="F6" s="77"/>
      <c r="G6" s="77" t="s">
        <v>355</v>
      </c>
      <c r="H6" s="77"/>
      <c r="I6" s="77"/>
      <c r="J6" s="75" t="s">
        <v>370</v>
      </c>
      <c r="K6" s="75" t="s">
        <v>371</v>
      </c>
      <c r="L6" s="75" t="s">
        <v>372</v>
      </c>
      <c r="M6" s="5"/>
    </row>
    <row r="7" spans="1:13" ht="140.44999999999999" customHeight="1" x14ac:dyDescent="0.25">
      <c r="A7" s="80"/>
      <c r="B7" s="80"/>
      <c r="C7" s="80"/>
      <c r="D7" s="17" t="s">
        <v>356</v>
      </c>
      <c r="E7" s="17" t="s">
        <v>7</v>
      </c>
      <c r="F7" s="17" t="s">
        <v>8</v>
      </c>
      <c r="G7" s="17" t="s">
        <v>6</v>
      </c>
      <c r="H7" s="17" t="s">
        <v>7</v>
      </c>
      <c r="I7" s="17" t="s">
        <v>8</v>
      </c>
      <c r="J7" s="76"/>
      <c r="K7" s="76"/>
      <c r="L7" s="76"/>
      <c r="M7" s="5"/>
    </row>
    <row r="8" spans="1:13" ht="11.45" customHeight="1" thickBot="1" x14ac:dyDescent="0.3">
      <c r="A8" s="18" t="s">
        <v>9</v>
      </c>
      <c r="B8" s="18" t="s">
        <v>10</v>
      </c>
      <c r="C8" s="18" t="s">
        <v>11</v>
      </c>
      <c r="D8" s="19" t="s">
        <v>12</v>
      </c>
      <c r="E8" s="19" t="s">
        <v>13</v>
      </c>
      <c r="F8" s="19" t="s">
        <v>14</v>
      </c>
      <c r="G8" s="19" t="s">
        <v>15</v>
      </c>
      <c r="H8" s="19" t="s">
        <v>16</v>
      </c>
      <c r="I8" s="19" t="s">
        <v>17</v>
      </c>
      <c r="J8" s="19" t="s">
        <v>381</v>
      </c>
      <c r="K8" s="19" t="s">
        <v>382</v>
      </c>
      <c r="L8" s="19" t="s">
        <v>383</v>
      </c>
      <c r="M8" s="5"/>
    </row>
    <row r="9" spans="1:13" ht="21.75" customHeight="1" x14ac:dyDescent="0.25">
      <c r="A9" s="63" t="s">
        <v>18</v>
      </c>
      <c r="B9" s="64" t="s">
        <v>19</v>
      </c>
      <c r="C9" s="65" t="s">
        <v>20</v>
      </c>
      <c r="D9" s="66">
        <v>393020306.20999998</v>
      </c>
      <c r="E9" s="66">
        <v>339686700</v>
      </c>
      <c r="F9" s="66">
        <v>65878400</v>
      </c>
      <c r="G9" s="66">
        <v>59095312.439999998</v>
      </c>
      <c r="H9" s="66">
        <v>52726327.630000003</v>
      </c>
      <c r="I9" s="66">
        <v>9121678.5999999996</v>
      </c>
      <c r="J9" s="66">
        <f>G9/D9*100</f>
        <v>15.03619825903448</v>
      </c>
      <c r="K9" s="66">
        <f>H9/E9*100</f>
        <v>15.522046529934791</v>
      </c>
      <c r="L9" s="66">
        <f>I9/F9*100</f>
        <v>13.846235792004663</v>
      </c>
      <c r="M9" s="7"/>
    </row>
    <row r="10" spans="1:13" ht="22.5" customHeight="1" x14ac:dyDescent="0.25">
      <c r="A10" s="23" t="s">
        <v>22</v>
      </c>
      <c r="B10" s="24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7"/>
    </row>
    <row r="11" spans="1:13" ht="15" customHeight="1" x14ac:dyDescent="0.25">
      <c r="A11" s="59" t="s">
        <v>23</v>
      </c>
      <c r="B11" s="60" t="s">
        <v>19</v>
      </c>
      <c r="C11" s="61" t="s">
        <v>24</v>
      </c>
      <c r="D11" s="66">
        <v>60213306.210000001</v>
      </c>
      <c r="E11" s="66">
        <v>45671406.210000001</v>
      </c>
      <c r="F11" s="66">
        <v>14541900</v>
      </c>
      <c r="G11" s="66">
        <v>6917064.4500000002</v>
      </c>
      <c r="H11" s="66">
        <v>5240172.8099999996</v>
      </c>
      <c r="I11" s="66">
        <v>1676891.64</v>
      </c>
      <c r="J11" s="66">
        <f t="shared" ref="J11:L45" si="0">G11/D11*100</f>
        <v>11.487601138984193</v>
      </c>
      <c r="K11" s="66">
        <f t="shared" ref="K11:L45" si="1">H11/E11*100</f>
        <v>11.473640171938992</v>
      </c>
      <c r="L11" s="66">
        <f t="shared" ref="L11:L45" si="2">I11/F11*100</f>
        <v>11.531448022610524</v>
      </c>
      <c r="M11" s="7"/>
    </row>
    <row r="12" spans="1:13" ht="15" customHeight="1" x14ac:dyDescent="0.25">
      <c r="A12" s="59" t="s">
        <v>25</v>
      </c>
      <c r="B12" s="60" t="s">
        <v>19</v>
      </c>
      <c r="C12" s="61" t="s">
        <v>26</v>
      </c>
      <c r="D12" s="62">
        <f t="shared" ref="D12:I12" si="3">SUM(D13)</f>
        <v>41128500</v>
      </c>
      <c r="E12" s="62">
        <f t="shared" si="3"/>
        <v>32989000</v>
      </c>
      <c r="F12" s="62">
        <f t="shared" si="3"/>
        <v>8139500</v>
      </c>
      <c r="G12" s="62">
        <f t="shared" si="3"/>
        <v>4342050.5999999996</v>
      </c>
      <c r="H12" s="62">
        <f t="shared" si="3"/>
        <v>3289432.27</v>
      </c>
      <c r="I12" s="62">
        <f t="shared" si="3"/>
        <v>1052618.33</v>
      </c>
      <c r="J12" s="66">
        <f t="shared" si="0"/>
        <v>10.557279258908055</v>
      </c>
      <c r="K12" s="66">
        <f t="shared" si="1"/>
        <v>9.9713003425384219</v>
      </c>
      <c r="L12" s="66">
        <f t="shared" si="2"/>
        <v>12.932223478100621</v>
      </c>
      <c r="M12" s="7"/>
    </row>
    <row r="13" spans="1:13" ht="15" customHeight="1" x14ac:dyDescent="0.25">
      <c r="A13" s="26" t="s">
        <v>27</v>
      </c>
      <c r="B13" s="27" t="s">
        <v>19</v>
      </c>
      <c r="C13" s="28" t="s">
        <v>28</v>
      </c>
      <c r="D13" s="29">
        <f t="shared" ref="D13:I13" si="4">SUM(D14:D17)</f>
        <v>41128500</v>
      </c>
      <c r="E13" s="29">
        <f t="shared" si="4"/>
        <v>32989000</v>
      </c>
      <c r="F13" s="29">
        <f t="shared" si="4"/>
        <v>8139500</v>
      </c>
      <c r="G13" s="29">
        <f t="shared" si="4"/>
        <v>4342050.5999999996</v>
      </c>
      <c r="H13" s="29">
        <f t="shared" si="4"/>
        <v>3289432.27</v>
      </c>
      <c r="I13" s="29">
        <f t="shared" si="4"/>
        <v>1052618.33</v>
      </c>
      <c r="J13" s="22">
        <f t="shared" si="0"/>
        <v>10.557279258908055</v>
      </c>
      <c r="K13" s="22">
        <f t="shared" si="1"/>
        <v>9.9713003425384219</v>
      </c>
      <c r="L13" s="22">
        <f t="shared" si="2"/>
        <v>12.932223478100621</v>
      </c>
      <c r="M13" s="7"/>
    </row>
    <row r="14" spans="1:13" ht="84.75" customHeight="1" x14ac:dyDescent="0.25">
      <c r="A14" s="26" t="s">
        <v>29</v>
      </c>
      <c r="B14" s="27" t="s">
        <v>19</v>
      </c>
      <c r="C14" s="28" t="s">
        <v>30</v>
      </c>
      <c r="D14" s="29">
        <v>40961000</v>
      </c>
      <c r="E14" s="29">
        <v>32824000</v>
      </c>
      <c r="F14" s="29">
        <v>8137000</v>
      </c>
      <c r="G14" s="29">
        <v>4341477.13</v>
      </c>
      <c r="H14" s="29">
        <v>3288997.82</v>
      </c>
      <c r="I14" s="29">
        <v>1052479.31</v>
      </c>
      <c r="J14" s="22">
        <f t="shared" si="0"/>
        <v>10.599050633529455</v>
      </c>
      <c r="K14" s="22">
        <f t="shared" si="1"/>
        <v>10.020100597124056</v>
      </c>
      <c r="L14" s="22">
        <f t="shared" si="2"/>
        <v>12.934488263487772</v>
      </c>
      <c r="M14" s="7"/>
    </row>
    <row r="15" spans="1:13" ht="126" customHeight="1" x14ac:dyDescent="0.25">
      <c r="A15" s="26" t="s">
        <v>31</v>
      </c>
      <c r="B15" s="27" t="s">
        <v>19</v>
      </c>
      <c r="C15" s="28" t="s">
        <v>32</v>
      </c>
      <c r="D15" s="29"/>
      <c r="E15" s="29"/>
      <c r="F15" s="29"/>
      <c r="G15" s="29"/>
      <c r="H15" s="29"/>
      <c r="I15" s="29"/>
      <c r="J15" s="22" t="e">
        <f t="shared" si="0"/>
        <v>#DIV/0!</v>
      </c>
      <c r="K15" s="22" t="e">
        <f t="shared" si="1"/>
        <v>#DIV/0!</v>
      </c>
      <c r="L15" s="22" t="e">
        <f t="shared" si="2"/>
        <v>#DIV/0!</v>
      </c>
      <c r="M15" s="7"/>
    </row>
    <row r="16" spans="1:13" ht="62.25" customHeight="1" x14ac:dyDescent="0.25">
      <c r="A16" s="26" t="s">
        <v>33</v>
      </c>
      <c r="B16" s="27" t="s">
        <v>19</v>
      </c>
      <c r="C16" s="28" t="s">
        <v>34</v>
      </c>
      <c r="D16" s="29">
        <v>7500</v>
      </c>
      <c r="E16" s="29">
        <v>5000</v>
      </c>
      <c r="F16" s="29">
        <v>2500</v>
      </c>
      <c r="G16" s="29">
        <v>573.47</v>
      </c>
      <c r="H16" s="29">
        <v>434.45</v>
      </c>
      <c r="I16" s="29">
        <v>139.02000000000001</v>
      </c>
      <c r="J16" s="22">
        <f t="shared" si="0"/>
        <v>7.6462666666666665</v>
      </c>
      <c r="K16" s="22">
        <f t="shared" si="1"/>
        <v>8.6890000000000001</v>
      </c>
      <c r="L16" s="22">
        <f t="shared" si="2"/>
        <v>5.5608000000000004</v>
      </c>
      <c r="M16" s="7"/>
    </row>
    <row r="17" spans="1:13" ht="89.25" customHeight="1" x14ac:dyDescent="0.25">
      <c r="A17" s="26" t="s">
        <v>35</v>
      </c>
      <c r="B17" s="27" t="s">
        <v>19</v>
      </c>
      <c r="C17" s="28" t="s">
        <v>36</v>
      </c>
      <c r="D17" s="29">
        <v>160000</v>
      </c>
      <c r="E17" s="29">
        <v>160000</v>
      </c>
      <c r="F17" s="29">
        <v>0</v>
      </c>
      <c r="G17" s="29"/>
      <c r="H17" s="29"/>
      <c r="I17" s="29"/>
      <c r="J17" s="22">
        <f t="shared" si="0"/>
        <v>0</v>
      </c>
      <c r="K17" s="22">
        <f t="shared" si="1"/>
        <v>0</v>
      </c>
      <c r="L17" s="22" t="e">
        <f t="shared" si="2"/>
        <v>#DIV/0!</v>
      </c>
      <c r="M17" s="7"/>
    </row>
    <row r="18" spans="1:13" ht="48" customHeight="1" x14ac:dyDescent="0.25">
      <c r="A18" s="59" t="s">
        <v>37</v>
      </c>
      <c r="B18" s="60" t="s">
        <v>19</v>
      </c>
      <c r="C18" s="61" t="s">
        <v>38</v>
      </c>
      <c r="D18" s="62">
        <f t="shared" ref="D18:I18" si="5">SUM(D19)</f>
        <v>2436800</v>
      </c>
      <c r="E18" s="62">
        <f t="shared" si="5"/>
        <v>0</v>
      </c>
      <c r="F18" s="62">
        <f t="shared" si="5"/>
        <v>2436800</v>
      </c>
      <c r="G18" s="62">
        <f t="shared" si="5"/>
        <v>441824.82</v>
      </c>
      <c r="H18" s="62">
        <f t="shared" si="5"/>
        <v>0</v>
      </c>
      <c r="I18" s="62">
        <f t="shared" si="5"/>
        <v>441824.82</v>
      </c>
      <c r="J18" s="66">
        <f t="shared" si="0"/>
        <v>18.131353414313857</v>
      </c>
      <c r="K18" s="66" t="e">
        <f t="shared" si="1"/>
        <v>#DIV/0!</v>
      </c>
      <c r="L18" s="66">
        <f t="shared" si="2"/>
        <v>18.131353414313857</v>
      </c>
      <c r="M18" s="7"/>
    </row>
    <row r="19" spans="1:13" ht="44.25" customHeight="1" x14ac:dyDescent="0.25">
      <c r="A19" s="26" t="s">
        <v>39</v>
      </c>
      <c r="B19" s="27" t="s">
        <v>19</v>
      </c>
      <c r="C19" s="28" t="s">
        <v>40</v>
      </c>
      <c r="D19" s="29">
        <f t="shared" ref="D19:I19" si="6">SUM(D20:D23)</f>
        <v>2436800</v>
      </c>
      <c r="E19" s="29">
        <f t="shared" si="6"/>
        <v>0</v>
      </c>
      <c r="F19" s="29">
        <f t="shared" si="6"/>
        <v>2436800</v>
      </c>
      <c r="G19" s="29">
        <f t="shared" si="6"/>
        <v>441824.82</v>
      </c>
      <c r="H19" s="29">
        <f t="shared" si="6"/>
        <v>0</v>
      </c>
      <c r="I19" s="29">
        <f t="shared" si="6"/>
        <v>441824.82</v>
      </c>
      <c r="J19" s="22">
        <f t="shared" si="0"/>
        <v>18.131353414313857</v>
      </c>
      <c r="K19" s="22" t="e">
        <f t="shared" si="1"/>
        <v>#DIV/0!</v>
      </c>
      <c r="L19" s="22">
        <f t="shared" si="2"/>
        <v>18.131353414313857</v>
      </c>
      <c r="M19" s="7"/>
    </row>
    <row r="20" spans="1:13" ht="76.5" customHeight="1" x14ac:dyDescent="0.25">
      <c r="A20" s="26" t="s">
        <v>41</v>
      </c>
      <c r="B20" s="27" t="s">
        <v>19</v>
      </c>
      <c r="C20" s="28" t="s">
        <v>42</v>
      </c>
      <c r="D20" s="29">
        <v>893600</v>
      </c>
      <c r="E20" s="29" t="s">
        <v>21</v>
      </c>
      <c r="F20" s="29">
        <v>893600</v>
      </c>
      <c r="G20" s="29">
        <v>195694.35</v>
      </c>
      <c r="H20" s="29" t="s">
        <v>21</v>
      </c>
      <c r="I20" s="29">
        <v>195694.35</v>
      </c>
      <c r="J20" s="22">
        <f t="shared" si="0"/>
        <v>21.899546777081468</v>
      </c>
      <c r="K20" s="22" t="e">
        <f t="shared" si="1"/>
        <v>#VALUE!</v>
      </c>
      <c r="L20" s="22">
        <f t="shared" si="2"/>
        <v>21.899546777081468</v>
      </c>
      <c r="M20" s="7"/>
    </row>
    <row r="21" spans="1:13" ht="89.25" customHeight="1" x14ac:dyDescent="0.25">
      <c r="A21" s="26" t="s">
        <v>43</v>
      </c>
      <c r="B21" s="27" t="s">
        <v>19</v>
      </c>
      <c r="C21" s="28" t="s">
        <v>44</v>
      </c>
      <c r="D21" s="29">
        <v>6500</v>
      </c>
      <c r="E21" s="29" t="s">
        <v>21</v>
      </c>
      <c r="F21" s="29">
        <v>6500</v>
      </c>
      <c r="G21" s="29">
        <v>1327.88</v>
      </c>
      <c r="H21" s="29" t="s">
        <v>21</v>
      </c>
      <c r="I21" s="29">
        <v>1327.88</v>
      </c>
      <c r="J21" s="22">
        <f t="shared" si="0"/>
        <v>20.428923076923077</v>
      </c>
      <c r="K21" s="22" t="e">
        <f t="shared" si="1"/>
        <v>#VALUE!</v>
      </c>
      <c r="L21" s="22">
        <f t="shared" si="2"/>
        <v>20.428923076923077</v>
      </c>
      <c r="M21" s="7"/>
    </row>
    <row r="22" spans="1:13" ht="76.5" customHeight="1" x14ac:dyDescent="0.25">
      <c r="A22" s="26" t="s">
        <v>45</v>
      </c>
      <c r="B22" s="27" t="s">
        <v>19</v>
      </c>
      <c r="C22" s="28" t="s">
        <v>46</v>
      </c>
      <c r="D22" s="29">
        <v>1681400</v>
      </c>
      <c r="E22" s="29" t="s">
        <v>21</v>
      </c>
      <c r="F22" s="29">
        <v>1681400</v>
      </c>
      <c r="G22" s="29">
        <v>287436.14</v>
      </c>
      <c r="H22" s="29" t="s">
        <v>21</v>
      </c>
      <c r="I22" s="29">
        <v>287436.14</v>
      </c>
      <c r="J22" s="22">
        <f t="shared" si="0"/>
        <v>17.095048174140597</v>
      </c>
      <c r="K22" s="22" t="e">
        <f t="shared" si="1"/>
        <v>#VALUE!</v>
      </c>
      <c r="L22" s="22">
        <f t="shared" si="2"/>
        <v>17.095048174140597</v>
      </c>
      <c r="M22" s="7"/>
    </row>
    <row r="23" spans="1:13" ht="76.5" customHeight="1" x14ac:dyDescent="0.25">
      <c r="A23" s="26" t="s">
        <v>47</v>
      </c>
      <c r="B23" s="27" t="s">
        <v>19</v>
      </c>
      <c r="C23" s="28" t="s">
        <v>48</v>
      </c>
      <c r="D23" s="29">
        <v>-144700</v>
      </c>
      <c r="E23" s="29" t="s">
        <v>21</v>
      </c>
      <c r="F23" s="29">
        <v>-144700</v>
      </c>
      <c r="G23" s="29">
        <v>-42633.55</v>
      </c>
      <c r="H23" s="29" t="s">
        <v>21</v>
      </c>
      <c r="I23" s="29">
        <v>-42633.55</v>
      </c>
      <c r="J23" s="22">
        <f t="shared" si="0"/>
        <v>29.463407049067037</v>
      </c>
      <c r="K23" s="22" t="e">
        <f t="shared" si="1"/>
        <v>#VALUE!</v>
      </c>
      <c r="L23" s="22">
        <f t="shared" si="2"/>
        <v>29.463407049067037</v>
      </c>
      <c r="M23" s="7"/>
    </row>
    <row r="24" spans="1:13" ht="33.75" customHeight="1" x14ac:dyDescent="0.25">
      <c r="A24" s="59" t="s">
        <v>49</v>
      </c>
      <c r="B24" s="60" t="s">
        <v>19</v>
      </c>
      <c r="C24" s="61" t="s">
        <v>50</v>
      </c>
      <c r="D24" s="62">
        <f>D25+D31</f>
        <v>2905000</v>
      </c>
      <c r="E24" s="62">
        <f>E25+E31</f>
        <v>2905000</v>
      </c>
      <c r="F24" s="62">
        <v>0</v>
      </c>
      <c r="G24" s="62">
        <f>G25+G31</f>
        <v>451906.98</v>
      </c>
      <c r="H24" s="62">
        <f>H25+H31</f>
        <v>451906.98</v>
      </c>
      <c r="I24" s="62">
        <v>0</v>
      </c>
      <c r="J24" s="66">
        <f t="shared" si="0"/>
        <v>15.55617831325301</v>
      </c>
      <c r="K24" s="66">
        <f t="shared" si="1"/>
        <v>15.55617831325301</v>
      </c>
      <c r="L24" s="66" t="e">
        <f t="shared" si="2"/>
        <v>#DIV/0!</v>
      </c>
      <c r="M24" s="7"/>
    </row>
    <row r="25" spans="1:13" ht="48" customHeight="1" x14ac:dyDescent="0.25">
      <c r="A25" s="58" t="s">
        <v>365</v>
      </c>
      <c r="B25" s="27" t="s">
        <v>19</v>
      </c>
      <c r="C25" s="28" t="s">
        <v>366</v>
      </c>
      <c r="D25" s="29">
        <f>SUM(D26:D30)</f>
        <v>902000</v>
      </c>
      <c r="E25" s="29">
        <f>SUM(E26:E30)</f>
        <v>902000</v>
      </c>
      <c r="F25" s="29">
        <f>SUM(F26:F30)</f>
        <v>0</v>
      </c>
      <c r="G25" s="29">
        <f>SUM(G26:G30)</f>
        <v>123996.93</v>
      </c>
      <c r="H25" s="29">
        <f>SUM(H26:H30)</f>
        <v>123996.93</v>
      </c>
      <c r="I25" s="29">
        <v>0</v>
      </c>
      <c r="J25" s="22">
        <f t="shared" si="0"/>
        <v>13.746888026607538</v>
      </c>
      <c r="K25" s="22">
        <f t="shared" si="1"/>
        <v>13.746888026607538</v>
      </c>
      <c r="L25" s="22" t="e">
        <f t="shared" si="2"/>
        <v>#DIV/0!</v>
      </c>
      <c r="M25" s="7"/>
    </row>
    <row r="26" spans="1:13" ht="48.75" customHeight="1" x14ac:dyDescent="0.25">
      <c r="A26" s="58" t="s">
        <v>360</v>
      </c>
      <c r="B26" s="27" t="s">
        <v>19</v>
      </c>
      <c r="C26" s="28" t="s">
        <v>361</v>
      </c>
      <c r="D26" s="29">
        <v>761000</v>
      </c>
      <c r="E26" s="29">
        <v>761000</v>
      </c>
      <c r="F26" s="29">
        <v>0</v>
      </c>
      <c r="G26" s="29">
        <v>124041.93</v>
      </c>
      <c r="H26" s="29">
        <v>124041.93</v>
      </c>
      <c r="I26" s="29">
        <v>0</v>
      </c>
      <c r="J26" s="22">
        <f t="shared" si="0"/>
        <v>16.299859395532192</v>
      </c>
      <c r="K26" s="22">
        <f t="shared" si="1"/>
        <v>16.299859395532192</v>
      </c>
      <c r="L26" s="22" t="e">
        <f t="shared" si="2"/>
        <v>#DIV/0!</v>
      </c>
      <c r="M26" s="7"/>
    </row>
    <row r="27" spans="1:13" ht="48.75" customHeight="1" x14ac:dyDescent="0.25">
      <c r="A27" s="58" t="s">
        <v>405</v>
      </c>
      <c r="B27" s="27" t="s">
        <v>19</v>
      </c>
      <c r="C27" s="28" t="s">
        <v>406</v>
      </c>
      <c r="D27" s="29"/>
      <c r="E27" s="29"/>
      <c r="F27" s="29"/>
      <c r="G27" s="29"/>
      <c r="H27" s="29"/>
      <c r="I27" s="29"/>
      <c r="J27" s="22" t="e">
        <f t="shared" si="0"/>
        <v>#DIV/0!</v>
      </c>
      <c r="K27" s="22" t="e">
        <f t="shared" si="1"/>
        <v>#DIV/0!</v>
      </c>
      <c r="L27" s="22" t="e">
        <f t="shared" si="1"/>
        <v>#DIV/0!</v>
      </c>
      <c r="M27" s="7"/>
    </row>
    <row r="28" spans="1:13" ht="56.25" customHeight="1" x14ac:dyDescent="0.25">
      <c r="A28" s="58" t="s">
        <v>362</v>
      </c>
      <c r="B28" s="27" t="s">
        <v>19</v>
      </c>
      <c r="C28" s="28" t="s">
        <v>407</v>
      </c>
      <c r="D28" s="29">
        <v>141000</v>
      </c>
      <c r="E28" s="29">
        <v>141000</v>
      </c>
      <c r="F28" s="29">
        <v>0</v>
      </c>
      <c r="G28" s="29">
        <v>-45</v>
      </c>
      <c r="H28" s="29">
        <v>-45</v>
      </c>
      <c r="I28" s="29">
        <v>0</v>
      </c>
      <c r="J28" s="22">
        <f t="shared" si="0"/>
        <v>-3.1914893617021274E-2</v>
      </c>
      <c r="K28" s="22">
        <f t="shared" si="1"/>
        <v>-3.1914893617021274E-2</v>
      </c>
      <c r="L28" s="22" t="e">
        <f t="shared" si="2"/>
        <v>#DIV/0!</v>
      </c>
      <c r="M28" s="7"/>
    </row>
    <row r="29" spans="1:13" ht="45" customHeight="1" x14ac:dyDescent="0.25">
      <c r="A29" s="58" t="s">
        <v>396</v>
      </c>
      <c r="B29" s="27" t="s">
        <v>19</v>
      </c>
      <c r="C29" s="28" t="s">
        <v>397</v>
      </c>
      <c r="D29" s="29">
        <v>0</v>
      </c>
      <c r="E29" s="29">
        <v>0</v>
      </c>
      <c r="F29" s="29">
        <v>0</v>
      </c>
      <c r="G29" s="29">
        <v>0</v>
      </c>
      <c r="H29" s="29">
        <v>0</v>
      </c>
      <c r="I29" s="29">
        <v>0</v>
      </c>
      <c r="J29" s="22" t="e">
        <f t="shared" si="0"/>
        <v>#DIV/0!</v>
      </c>
      <c r="K29" s="22" t="e">
        <f t="shared" si="0"/>
        <v>#DIV/0!</v>
      </c>
      <c r="L29" s="22" t="e">
        <f t="shared" si="0"/>
        <v>#DIV/0!</v>
      </c>
      <c r="M29" s="7"/>
    </row>
    <row r="30" spans="1:13" ht="45" customHeight="1" x14ac:dyDescent="0.25">
      <c r="A30" s="58" t="s">
        <v>363</v>
      </c>
      <c r="B30" s="27" t="s">
        <v>19</v>
      </c>
      <c r="C30" s="28" t="s">
        <v>364</v>
      </c>
      <c r="D30" s="29"/>
      <c r="E30" s="29"/>
      <c r="F30" s="29">
        <v>0</v>
      </c>
      <c r="G30" s="29"/>
      <c r="H30" s="29"/>
      <c r="I30" s="29">
        <v>0</v>
      </c>
      <c r="J30" s="22" t="e">
        <f t="shared" si="0"/>
        <v>#DIV/0!</v>
      </c>
      <c r="K30" s="22" t="e">
        <f t="shared" si="1"/>
        <v>#DIV/0!</v>
      </c>
      <c r="L30" s="22" t="e">
        <f t="shared" si="2"/>
        <v>#DIV/0!</v>
      </c>
      <c r="M30" s="7"/>
    </row>
    <row r="31" spans="1:13" ht="33.75" customHeight="1" x14ac:dyDescent="0.25">
      <c r="A31" s="26" t="s">
        <v>51</v>
      </c>
      <c r="B31" s="27" t="s">
        <v>19</v>
      </c>
      <c r="C31" s="28" t="s">
        <v>52</v>
      </c>
      <c r="D31" s="29">
        <v>2003000</v>
      </c>
      <c r="E31" s="29">
        <v>2003000</v>
      </c>
      <c r="F31" s="29">
        <v>0</v>
      </c>
      <c r="G31" s="29">
        <v>327910.05</v>
      </c>
      <c r="H31" s="29">
        <v>327910.05</v>
      </c>
      <c r="I31" s="29">
        <v>0</v>
      </c>
      <c r="J31" s="22">
        <f t="shared" si="0"/>
        <v>16.370946080878682</v>
      </c>
      <c r="K31" s="22">
        <f t="shared" si="1"/>
        <v>16.370946080878682</v>
      </c>
      <c r="L31" s="22" t="e">
        <f t="shared" si="2"/>
        <v>#DIV/0!</v>
      </c>
      <c r="M31" s="7"/>
    </row>
    <row r="32" spans="1:13" ht="30.75" customHeight="1" x14ac:dyDescent="0.25">
      <c r="A32" s="26" t="s">
        <v>51</v>
      </c>
      <c r="B32" s="27" t="s">
        <v>19</v>
      </c>
      <c r="C32" s="28" t="s">
        <v>53</v>
      </c>
      <c r="D32" s="29">
        <v>2003000</v>
      </c>
      <c r="E32" s="29">
        <v>2003000</v>
      </c>
      <c r="F32" s="29">
        <v>0</v>
      </c>
      <c r="G32" s="29">
        <v>327910.05</v>
      </c>
      <c r="H32" s="29">
        <v>327910.05</v>
      </c>
      <c r="I32" s="29">
        <v>0</v>
      </c>
      <c r="J32" s="22">
        <f t="shared" si="0"/>
        <v>16.370946080878682</v>
      </c>
      <c r="K32" s="22">
        <f t="shared" si="1"/>
        <v>16.370946080878682</v>
      </c>
      <c r="L32" s="22" t="e">
        <f t="shared" si="2"/>
        <v>#DIV/0!</v>
      </c>
      <c r="M32" s="7"/>
    </row>
    <row r="33" spans="1:13" ht="57" customHeight="1" x14ac:dyDescent="0.25">
      <c r="A33" s="26" t="s">
        <v>54</v>
      </c>
      <c r="B33" s="27" t="s">
        <v>19</v>
      </c>
      <c r="C33" s="28" t="s">
        <v>55</v>
      </c>
      <c r="D33" s="29" t="s">
        <v>21</v>
      </c>
      <c r="E33" s="29" t="s">
        <v>21</v>
      </c>
      <c r="F33" s="29" t="s">
        <v>21</v>
      </c>
      <c r="G33" s="29">
        <v>46.03</v>
      </c>
      <c r="H33" s="29">
        <v>46.03</v>
      </c>
      <c r="I33" s="29" t="s">
        <v>21</v>
      </c>
      <c r="J33" s="22" t="e">
        <f t="shared" si="0"/>
        <v>#VALUE!</v>
      </c>
      <c r="K33" s="22" t="e">
        <f t="shared" si="1"/>
        <v>#VALUE!</v>
      </c>
      <c r="L33" s="22" t="e">
        <f t="shared" si="2"/>
        <v>#VALUE!</v>
      </c>
      <c r="M33" s="7"/>
    </row>
    <row r="34" spans="1:13" ht="15" customHeight="1" x14ac:dyDescent="0.25">
      <c r="A34" s="59" t="s">
        <v>56</v>
      </c>
      <c r="B34" s="60" t="s">
        <v>19</v>
      </c>
      <c r="C34" s="61" t="s">
        <v>57</v>
      </c>
      <c r="D34" s="62">
        <f>D35+D37+D41</f>
        <v>1622000</v>
      </c>
      <c r="E34" s="62"/>
      <c r="F34" s="62">
        <f>F35+F37+F41</f>
        <v>1622000</v>
      </c>
      <c r="G34" s="62">
        <f>G35+G37+G41</f>
        <v>112811.68000000001</v>
      </c>
      <c r="H34" s="62"/>
      <c r="I34" s="62">
        <f>I35+I37+I41</f>
        <v>112811.68000000001</v>
      </c>
      <c r="J34" s="66">
        <f t="shared" si="0"/>
        <v>6.9550974106041927</v>
      </c>
      <c r="K34" s="66" t="e">
        <f t="shared" si="1"/>
        <v>#DIV/0!</v>
      </c>
      <c r="L34" s="66">
        <f t="shared" si="2"/>
        <v>6.9550974106041927</v>
      </c>
      <c r="M34" s="7"/>
    </row>
    <row r="35" spans="1:13" ht="15" customHeight="1" x14ac:dyDescent="0.25">
      <c r="A35" s="26" t="s">
        <v>58</v>
      </c>
      <c r="B35" s="27" t="s">
        <v>19</v>
      </c>
      <c r="C35" s="28" t="s">
        <v>59</v>
      </c>
      <c r="D35" s="29">
        <v>386000</v>
      </c>
      <c r="E35" s="29" t="s">
        <v>21</v>
      </c>
      <c r="F35" s="29">
        <v>386000</v>
      </c>
      <c r="G35" s="29">
        <v>35364.54</v>
      </c>
      <c r="H35" s="29" t="s">
        <v>21</v>
      </c>
      <c r="I35" s="29">
        <v>35364.54</v>
      </c>
      <c r="J35" s="22">
        <f t="shared" si="0"/>
        <v>9.1617979274611407</v>
      </c>
      <c r="K35" s="22" t="e">
        <f t="shared" si="1"/>
        <v>#VALUE!</v>
      </c>
      <c r="L35" s="22">
        <f t="shared" si="2"/>
        <v>9.1617979274611407</v>
      </c>
      <c r="M35" s="7"/>
    </row>
    <row r="36" spans="1:13" ht="74.25" customHeight="1" x14ac:dyDescent="0.25">
      <c r="A36" s="26" t="s">
        <v>60</v>
      </c>
      <c r="B36" s="27" t="s">
        <v>19</v>
      </c>
      <c r="C36" s="28" t="s">
        <v>400</v>
      </c>
      <c r="D36" s="29">
        <v>386000</v>
      </c>
      <c r="E36" s="29" t="s">
        <v>21</v>
      </c>
      <c r="F36" s="29">
        <v>386000</v>
      </c>
      <c r="G36" s="29">
        <v>35364.54</v>
      </c>
      <c r="H36" s="29" t="s">
        <v>21</v>
      </c>
      <c r="I36" s="29">
        <v>35364.54</v>
      </c>
      <c r="J36" s="22">
        <f t="shared" si="0"/>
        <v>9.1617979274611407</v>
      </c>
      <c r="K36" s="22" t="e">
        <f t="shared" si="1"/>
        <v>#VALUE!</v>
      </c>
      <c r="L36" s="22">
        <f t="shared" si="2"/>
        <v>9.1617979274611407</v>
      </c>
      <c r="M36" s="7"/>
    </row>
    <row r="37" spans="1:13" ht="15" customHeight="1" x14ac:dyDescent="0.25">
      <c r="A37" s="26" t="s">
        <v>61</v>
      </c>
      <c r="B37" s="27" t="s">
        <v>19</v>
      </c>
      <c r="C37" s="28" t="s">
        <v>62</v>
      </c>
      <c r="D37" s="29">
        <f>D38+D41+D40+D39</f>
        <v>1046000</v>
      </c>
      <c r="E37" s="29"/>
      <c r="F37" s="29">
        <f>F38+F41+F40+F39</f>
        <v>1046000</v>
      </c>
      <c r="G37" s="29">
        <f>G38+G41+G40+G39</f>
        <v>75136.180000000008</v>
      </c>
      <c r="H37" s="29"/>
      <c r="I37" s="29">
        <f>I38+I41+I40+I39</f>
        <v>75136.180000000008</v>
      </c>
      <c r="J37" s="22">
        <f t="shared" si="0"/>
        <v>7.183191204588911</v>
      </c>
      <c r="K37" s="22" t="e">
        <f t="shared" si="1"/>
        <v>#DIV/0!</v>
      </c>
      <c r="L37" s="22">
        <f t="shared" si="2"/>
        <v>7.183191204588911</v>
      </c>
      <c r="M37" s="7"/>
    </row>
    <row r="38" spans="1:13" ht="15.75" customHeight="1" x14ac:dyDescent="0.25">
      <c r="A38" s="26" t="s">
        <v>63</v>
      </c>
      <c r="B38" s="27" t="s">
        <v>19</v>
      </c>
      <c r="C38" s="28" t="s">
        <v>64</v>
      </c>
      <c r="D38" s="29"/>
      <c r="E38" s="29" t="s">
        <v>21</v>
      </c>
      <c r="F38" s="29"/>
      <c r="G38" s="29"/>
      <c r="H38" s="29" t="s">
        <v>21</v>
      </c>
      <c r="I38" s="29"/>
      <c r="J38" s="22" t="e">
        <f t="shared" si="0"/>
        <v>#DIV/0!</v>
      </c>
      <c r="K38" s="22" t="e">
        <f t="shared" si="1"/>
        <v>#VALUE!</v>
      </c>
      <c r="L38" s="22" t="e">
        <f t="shared" si="2"/>
        <v>#DIV/0!</v>
      </c>
      <c r="M38" s="7"/>
    </row>
    <row r="39" spans="1:13" ht="62.25" customHeight="1" x14ac:dyDescent="0.25">
      <c r="A39" s="26" t="s">
        <v>65</v>
      </c>
      <c r="B39" s="27" t="s">
        <v>19</v>
      </c>
      <c r="C39" s="28" t="s">
        <v>402</v>
      </c>
      <c r="D39" s="29">
        <v>856000</v>
      </c>
      <c r="E39" s="29" t="s">
        <v>21</v>
      </c>
      <c r="F39" s="29">
        <v>856000</v>
      </c>
      <c r="G39" s="29">
        <v>72825.22</v>
      </c>
      <c r="H39" s="29" t="s">
        <v>21</v>
      </c>
      <c r="I39" s="29">
        <v>72825.22</v>
      </c>
      <c r="J39" s="22">
        <f t="shared" si="0"/>
        <v>8.5076191588785051</v>
      </c>
      <c r="K39" s="22" t="e">
        <f t="shared" si="1"/>
        <v>#VALUE!</v>
      </c>
      <c r="L39" s="22">
        <f t="shared" si="2"/>
        <v>8.5076191588785051</v>
      </c>
      <c r="M39" s="7"/>
    </row>
    <row r="40" spans="1:13" ht="62.25" customHeight="1" x14ac:dyDescent="0.25">
      <c r="A40" s="26"/>
      <c r="B40" s="27" t="s">
        <v>19</v>
      </c>
      <c r="C40" s="28" t="s">
        <v>410</v>
      </c>
      <c r="D40" s="29"/>
      <c r="E40" s="29"/>
      <c r="F40" s="29"/>
      <c r="G40" s="29"/>
      <c r="H40" s="29"/>
      <c r="I40" s="29"/>
      <c r="J40" s="22" t="e">
        <f t="shared" si="0"/>
        <v>#DIV/0!</v>
      </c>
      <c r="K40" s="22"/>
      <c r="L40" s="22"/>
      <c r="M40" s="7"/>
    </row>
    <row r="41" spans="1:13" ht="15" customHeight="1" x14ac:dyDescent="0.25">
      <c r="A41" s="26" t="s">
        <v>66</v>
      </c>
      <c r="B41" s="27" t="s">
        <v>19</v>
      </c>
      <c r="C41" s="28" t="s">
        <v>67</v>
      </c>
      <c r="D41" s="29">
        <v>190000</v>
      </c>
      <c r="E41" s="29" t="s">
        <v>21</v>
      </c>
      <c r="F41" s="29">
        <v>190000</v>
      </c>
      <c r="G41" s="29">
        <v>2310.96</v>
      </c>
      <c r="H41" s="29" t="s">
        <v>21</v>
      </c>
      <c r="I41" s="29">
        <v>2310.96</v>
      </c>
      <c r="J41" s="22">
        <f t="shared" si="0"/>
        <v>1.2162947368421053</v>
      </c>
      <c r="K41" s="22" t="e">
        <f t="shared" si="1"/>
        <v>#VALUE!</v>
      </c>
      <c r="L41" s="22">
        <f t="shared" si="2"/>
        <v>1.2162947368421053</v>
      </c>
      <c r="M41" s="7"/>
    </row>
    <row r="42" spans="1:13" ht="63" customHeight="1" x14ac:dyDescent="0.25">
      <c r="A42" s="26" t="s">
        <v>68</v>
      </c>
      <c r="B42" s="27" t="s">
        <v>19</v>
      </c>
      <c r="C42" s="28" t="s">
        <v>401</v>
      </c>
      <c r="D42" s="29">
        <v>190000</v>
      </c>
      <c r="E42" s="29" t="s">
        <v>21</v>
      </c>
      <c r="F42" s="29">
        <v>190000</v>
      </c>
      <c r="G42" s="29">
        <v>2310.96</v>
      </c>
      <c r="H42" s="29" t="s">
        <v>21</v>
      </c>
      <c r="I42" s="29">
        <v>2310.96</v>
      </c>
      <c r="J42" s="22">
        <f t="shared" si="0"/>
        <v>1.2162947368421053</v>
      </c>
      <c r="K42" s="22" t="e">
        <f t="shared" si="1"/>
        <v>#VALUE!</v>
      </c>
      <c r="L42" s="22">
        <f t="shared" si="2"/>
        <v>1.2162947368421053</v>
      </c>
      <c r="M42" s="7"/>
    </row>
    <row r="43" spans="1:13" ht="22.5" customHeight="1" x14ac:dyDescent="0.25">
      <c r="A43" s="59" t="s">
        <v>69</v>
      </c>
      <c r="B43" s="60" t="s">
        <v>19</v>
      </c>
      <c r="C43" s="61" t="s">
        <v>70</v>
      </c>
      <c r="D43" s="62">
        <f>D44+D46</f>
        <v>795000</v>
      </c>
      <c r="E43" s="62">
        <f>E44+E46</f>
        <v>795000</v>
      </c>
      <c r="F43" s="62"/>
      <c r="G43" s="62">
        <f>G44+G46</f>
        <v>118862.27</v>
      </c>
      <c r="H43" s="62">
        <f>H44+H46</f>
        <v>118862.27</v>
      </c>
      <c r="I43" s="62" t="s">
        <v>21</v>
      </c>
      <c r="J43" s="66">
        <f t="shared" si="0"/>
        <v>14.951228930817612</v>
      </c>
      <c r="K43" s="66">
        <f t="shared" si="1"/>
        <v>14.951228930817612</v>
      </c>
      <c r="L43" s="66" t="e">
        <f t="shared" si="2"/>
        <v>#VALUE!</v>
      </c>
      <c r="M43" s="7"/>
    </row>
    <row r="44" spans="1:13" ht="44.25" customHeight="1" x14ac:dyDescent="0.25">
      <c r="A44" s="26" t="s">
        <v>71</v>
      </c>
      <c r="B44" s="27" t="s">
        <v>19</v>
      </c>
      <c r="C44" s="28" t="s">
        <v>72</v>
      </c>
      <c r="D44" s="29">
        <v>600000</v>
      </c>
      <c r="E44" s="29">
        <v>600000</v>
      </c>
      <c r="F44" s="29" t="s">
        <v>21</v>
      </c>
      <c r="G44" s="29">
        <v>118862.27</v>
      </c>
      <c r="H44" s="29">
        <v>118862.27</v>
      </c>
      <c r="I44" s="29" t="s">
        <v>21</v>
      </c>
      <c r="J44" s="22">
        <f t="shared" si="0"/>
        <v>19.810378333333333</v>
      </c>
      <c r="K44" s="22">
        <f t="shared" si="1"/>
        <v>19.810378333333333</v>
      </c>
      <c r="L44" s="22" t="e">
        <f t="shared" si="2"/>
        <v>#VALUE!</v>
      </c>
      <c r="M44" s="7"/>
    </row>
    <row r="45" spans="1:13" ht="78" customHeight="1" x14ac:dyDescent="0.25">
      <c r="A45" s="26" t="s">
        <v>73</v>
      </c>
      <c r="B45" s="27" t="s">
        <v>19</v>
      </c>
      <c r="C45" s="28" t="s">
        <v>74</v>
      </c>
      <c r="D45" s="29">
        <v>600000</v>
      </c>
      <c r="E45" s="29">
        <v>600000</v>
      </c>
      <c r="F45" s="29" t="s">
        <v>21</v>
      </c>
      <c r="G45" s="29">
        <v>118862.27</v>
      </c>
      <c r="H45" s="29">
        <v>118862.27</v>
      </c>
      <c r="I45" s="29" t="s">
        <v>21</v>
      </c>
      <c r="J45" s="22">
        <f t="shared" si="0"/>
        <v>19.810378333333333</v>
      </c>
      <c r="K45" s="22">
        <f t="shared" si="1"/>
        <v>19.810378333333333</v>
      </c>
      <c r="L45" s="22" t="e">
        <f t="shared" si="2"/>
        <v>#VALUE!</v>
      </c>
      <c r="M45" s="7"/>
    </row>
    <row r="46" spans="1:13" ht="62.25" customHeight="1" x14ac:dyDescent="0.25">
      <c r="A46" s="26" t="s">
        <v>75</v>
      </c>
      <c r="B46" s="27" t="s">
        <v>19</v>
      </c>
      <c r="C46" s="28" t="s">
        <v>76</v>
      </c>
      <c r="D46" s="29">
        <v>195000</v>
      </c>
      <c r="E46" s="29">
        <v>195000</v>
      </c>
      <c r="F46" s="29" t="s">
        <v>21</v>
      </c>
      <c r="G46" s="29"/>
      <c r="H46" s="29"/>
      <c r="I46" s="29" t="s">
        <v>21</v>
      </c>
      <c r="J46" s="22">
        <f t="shared" ref="J46:J76" si="7">G46/D46*100</f>
        <v>0</v>
      </c>
      <c r="K46" s="22">
        <f t="shared" ref="K46:K76" si="8">H46/E46*100</f>
        <v>0</v>
      </c>
      <c r="L46" s="22" t="e">
        <f t="shared" ref="L46:L75" si="9">I46/F46*100</f>
        <v>#VALUE!</v>
      </c>
      <c r="M46" s="7"/>
    </row>
    <row r="47" spans="1:13" ht="63.75" customHeight="1" x14ac:dyDescent="0.25">
      <c r="A47" s="26" t="s">
        <v>77</v>
      </c>
      <c r="B47" s="27" t="s">
        <v>19</v>
      </c>
      <c r="C47" s="28" t="s">
        <v>78</v>
      </c>
      <c r="D47" s="29">
        <v>195000</v>
      </c>
      <c r="E47" s="29">
        <v>195000</v>
      </c>
      <c r="F47" s="29" t="s">
        <v>21</v>
      </c>
      <c r="G47" s="29"/>
      <c r="H47" s="29"/>
      <c r="I47" s="29" t="s">
        <v>21</v>
      </c>
      <c r="J47" s="22">
        <f t="shared" si="7"/>
        <v>0</v>
      </c>
      <c r="K47" s="22">
        <f t="shared" si="8"/>
        <v>0</v>
      </c>
      <c r="L47" s="22" t="e">
        <f t="shared" si="9"/>
        <v>#VALUE!</v>
      </c>
      <c r="M47" s="7"/>
    </row>
    <row r="48" spans="1:13" ht="76.5" customHeight="1" x14ac:dyDescent="0.25">
      <c r="A48" s="26" t="s">
        <v>79</v>
      </c>
      <c r="B48" s="27" t="s">
        <v>19</v>
      </c>
      <c r="C48" s="28" t="s">
        <v>80</v>
      </c>
      <c r="D48" s="29">
        <v>195000</v>
      </c>
      <c r="E48" s="29">
        <v>195000</v>
      </c>
      <c r="F48" s="29" t="s">
        <v>21</v>
      </c>
      <c r="G48" s="29"/>
      <c r="H48" s="29"/>
      <c r="I48" s="29" t="s">
        <v>21</v>
      </c>
      <c r="J48" s="22">
        <f t="shared" si="7"/>
        <v>0</v>
      </c>
      <c r="K48" s="22">
        <f t="shared" si="8"/>
        <v>0</v>
      </c>
      <c r="L48" s="22" t="e">
        <f t="shared" si="9"/>
        <v>#VALUE!</v>
      </c>
      <c r="M48" s="7"/>
    </row>
    <row r="49" spans="1:13" ht="69.75" customHeight="1" x14ac:dyDescent="0.25">
      <c r="A49" s="59" t="s">
        <v>81</v>
      </c>
      <c r="B49" s="60" t="s">
        <v>19</v>
      </c>
      <c r="C49" s="61" t="s">
        <v>82</v>
      </c>
      <c r="D49" s="62">
        <f t="shared" ref="D49:I49" si="10">D50</f>
        <v>3829300</v>
      </c>
      <c r="E49" s="62">
        <f t="shared" si="10"/>
        <v>1421200</v>
      </c>
      <c r="F49" s="62">
        <f t="shared" si="10"/>
        <v>2408100</v>
      </c>
      <c r="G49" s="62">
        <f t="shared" si="10"/>
        <v>150778.55000000002</v>
      </c>
      <c r="H49" s="62">
        <f t="shared" si="10"/>
        <v>92141.65</v>
      </c>
      <c r="I49" s="62">
        <f t="shared" si="10"/>
        <v>58636.9</v>
      </c>
      <c r="J49" s="66">
        <f t="shared" si="7"/>
        <v>3.9374964092654015</v>
      </c>
      <c r="K49" s="66">
        <f t="shared" si="8"/>
        <v>6.4833696875879534</v>
      </c>
      <c r="L49" s="66">
        <f t="shared" si="9"/>
        <v>2.4349860886175825</v>
      </c>
      <c r="M49" s="7"/>
    </row>
    <row r="50" spans="1:13" ht="89.25" customHeight="1" x14ac:dyDescent="0.25">
      <c r="A50" s="26" t="s">
        <v>83</v>
      </c>
      <c r="B50" s="27" t="s">
        <v>19</v>
      </c>
      <c r="C50" s="28" t="s">
        <v>84</v>
      </c>
      <c r="D50" s="29">
        <f t="shared" ref="D50:I50" si="11">D54+D51</f>
        <v>3829300</v>
      </c>
      <c r="E50" s="29">
        <f t="shared" si="11"/>
        <v>1421200</v>
      </c>
      <c r="F50" s="29">
        <f t="shared" si="11"/>
        <v>2408100</v>
      </c>
      <c r="G50" s="29">
        <f t="shared" si="11"/>
        <v>150778.55000000002</v>
      </c>
      <c r="H50" s="29">
        <f t="shared" si="11"/>
        <v>92141.65</v>
      </c>
      <c r="I50" s="29">
        <f t="shared" si="11"/>
        <v>58636.9</v>
      </c>
      <c r="J50" s="22">
        <f t="shared" si="7"/>
        <v>3.9374964092654015</v>
      </c>
      <c r="K50" s="22">
        <f t="shared" si="8"/>
        <v>6.4833696875879534</v>
      </c>
      <c r="L50" s="22">
        <f t="shared" si="9"/>
        <v>2.4349860886175825</v>
      </c>
      <c r="M50" s="7"/>
    </row>
    <row r="51" spans="1:13" ht="63.75" customHeight="1" x14ac:dyDescent="0.25">
      <c r="A51" s="26" t="s">
        <v>85</v>
      </c>
      <c r="B51" s="27" t="s">
        <v>19</v>
      </c>
      <c r="C51" s="28" t="s">
        <v>86</v>
      </c>
      <c r="D51" s="29">
        <f t="shared" ref="D51:I51" si="12">SUM(D52:D53)</f>
        <v>682300</v>
      </c>
      <c r="E51" s="29">
        <f t="shared" si="12"/>
        <v>482700</v>
      </c>
      <c r="F51" s="29">
        <f t="shared" si="12"/>
        <v>199600</v>
      </c>
      <c r="G51" s="29">
        <f t="shared" si="12"/>
        <v>18209.259999999998</v>
      </c>
      <c r="H51" s="29">
        <f t="shared" si="12"/>
        <v>9104.65</v>
      </c>
      <c r="I51" s="29">
        <f t="shared" si="12"/>
        <v>9104.61</v>
      </c>
      <c r="J51" s="22">
        <f t="shared" si="7"/>
        <v>2.6688055107723874</v>
      </c>
      <c r="K51" s="22">
        <f t="shared" si="8"/>
        <v>1.8861922519163041</v>
      </c>
      <c r="L51" s="22">
        <f t="shared" si="9"/>
        <v>4.5614278557114227</v>
      </c>
      <c r="M51" s="7"/>
    </row>
    <row r="52" spans="1:13" ht="89.25" customHeight="1" x14ac:dyDescent="0.25">
      <c r="A52" s="26" t="s">
        <v>87</v>
      </c>
      <c r="B52" s="27" t="s">
        <v>19</v>
      </c>
      <c r="C52" s="28" t="s">
        <v>88</v>
      </c>
      <c r="D52" s="29">
        <v>283100</v>
      </c>
      <c r="E52" s="29">
        <v>283100</v>
      </c>
      <c r="F52" s="29" t="s">
        <v>21</v>
      </c>
      <c r="G52" s="29"/>
      <c r="H52" s="29"/>
      <c r="I52" s="29" t="s">
        <v>21</v>
      </c>
      <c r="J52" s="22">
        <f t="shared" si="7"/>
        <v>0</v>
      </c>
      <c r="K52" s="22">
        <f t="shared" si="8"/>
        <v>0</v>
      </c>
      <c r="L52" s="22" t="e">
        <f t="shared" si="9"/>
        <v>#VALUE!</v>
      </c>
      <c r="M52" s="7"/>
    </row>
    <row r="53" spans="1:13" ht="89.25" customHeight="1" x14ac:dyDescent="0.25">
      <c r="A53" s="26" t="s">
        <v>89</v>
      </c>
      <c r="B53" s="27" t="s">
        <v>19</v>
      </c>
      <c r="C53" s="28" t="s">
        <v>90</v>
      </c>
      <c r="D53" s="29">
        <v>399200</v>
      </c>
      <c r="E53" s="29">
        <v>199600</v>
      </c>
      <c r="F53" s="29">
        <v>199600</v>
      </c>
      <c r="G53" s="29">
        <v>18209.259999999998</v>
      </c>
      <c r="H53" s="29">
        <v>9104.65</v>
      </c>
      <c r="I53" s="29">
        <v>9104.61</v>
      </c>
      <c r="J53" s="22">
        <f t="shared" si="7"/>
        <v>4.5614378757515031</v>
      </c>
      <c r="K53" s="22">
        <f t="shared" si="8"/>
        <v>4.5614478957915834</v>
      </c>
      <c r="L53" s="22">
        <f t="shared" si="9"/>
        <v>4.5614278557114227</v>
      </c>
      <c r="M53" s="7"/>
    </row>
    <row r="54" spans="1:13" ht="89.25" customHeight="1" x14ac:dyDescent="0.25">
      <c r="A54" s="26" t="s">
        <v>91</v>
      </c>
      <c r="B54" s="27" t="s">
        <v>19</v>
      </c>
      <c r="C54" s="28" t="s">
        <v>92</v>
      </c>
      <c r="D54" s="29">
        <f t="shared" ref="D54:I54" si="13">SUM(D55:D56)</f>
        <v>3147000</v>
      </c>
      <c r="E54" s="29">
        <f t="shared" si="13"/>
        <v>938500</v>
      </c>
      <c r="F54" s="29">
        <f t="shared" si="13"/>
        <v>2208500</v>
      </c>
      <c r="G54" s="29">
        <f t="shared" si="13"/>
        <v>132569.29</v>
      </c>
      <c r="H54" s="29">
        <f t="shared" si="13"/>
        <v>83037</v>
      </c>
      <c r="I54" s="29">
        <f t="shared" si="13"/>
        <v>49532.29</v>
      </c>
      <c r="J54" s="22">
        <f t="shared" si="7"/>
        <v>4.2125608516047031</v>
      </c>
      <c r="K54" s="22">
        <f t="shared" si="8"/>
        <v>8.8478423015450183</v>
      </c>
      <c r="L54" s="22">
        <f t="shared" si="9"/>
        <v>2.2428023545392803</v>
      </c>
      <c r="M54" s="7"/>
    </row>
    <row r="55" spans="1:13" ht="76.5" customHeight="1" x14ac:dyDescent="0.25">
      <c r="A55" s="26" t="s">
        <v>93</v>
      </c>
      <c r="B55" s="27" t="s">
        <v>19</v>
      </c>
      <c r="C55" s="28" t="s">
        <v>94</v>
      </c>
      <c r="D55" s="29">
        <v>938500</v>
      </c>
      <c r="E55" s="29">
        <v>938500</v>
      </c>
      <c r="F55" s="29" t="s">
        <v>21</v>
      </c>
      <c r="G55" s="29">
        <v>83037</v>
      </c>
      <c r="H55" s="29">
        <v>83037</v>
      </c>
      <c r="I55" s="29" t="s">
        <v>21</v>
      </c>
      <c r="J55" s="22">
        <f t="shared" si="7"/>
        <v>8.8478423015450183</v>
      </c>
      <c r="K55" s="22">
        <f t="shared" si="8"/>
        <v>8.8478423015450183</v>
      </c>
      <c r="L55" s="22" t="e">
        <f t="shared" si="9"/>
        <v>#VALUE!</v>
      </c>
      <c r="M55" s="7"/>
    </row>
    <row r="56" spans="1:13" ht="76.5" customHeight="1" x14ac:dyDescent="0.25">
      <c r="A56" s="26" t="s">
        <v>95</v>
      </c>
      <c r="B56" s="27" t="s">
        <v>19</v>
      </c>
      <c r="C56" s="28" t="s">
        <v>414</v>
      </c>
      <c r="D56" s="29">
        <v>2208500</v>
      </c>
      <c r="E56" s="29" t="s">
        <v>21</v>
      </c>
      <c r="F56" s="29">
        <v>2208500</v>
      </c>
      <c r="G56" s="29">
        <v>49532.29</v>
      </c>
      <c r="H56" s="29" t="s">
        <v>21</v>
      </c>
      <c r="I56" s="29">
        <v>49532.29</v>
      </c>
      <c r="J56" s="22">
        <f t="shared" si="7"/>
        <v>2.2428023545392803</v>
      </c>
      <c r="K56" s="22" t="e">
        <f t="shared" si="8"/>
        <v>#VALUE!</v>
      </c>
      <c r="L56" s="22">
        <f t="shared" si="9"/>
        <v>2.2428023545392803</v>
      </c>
      <c r="M56" s="7"/>
    </row>
    <row r="57" spans="1:13" ht="25.5" customHeight="1" x14ac:dyDescent="0.25">
      <c r="A57" s="59" t="s">
        <v>96</v>
      </c>
      <c r="B57" s="60" t="s">
        <v>19</v>
      </c>
      <c r="C57" s="61" t="s">
        <v>97</v>
      </c>
      <c r="D57" s="62">
        <f>D58</f>
        <v>60000</v>
      </c>
      <c r="E57" s="62">
        <f>E58</f>
        <v>60000</v>
      </c>
      <c r="F57" s="62"/>
      <c r="G57" s="62">
        <f>G58</f>
        <v>10113.4</v>
      </c>
      <c r="H57" s="62">
        <f>H58</f>
        <v>10113.4</v>
      </c>
      <c r="I57" s="62" t="s">
        <v>21</v>
      </c>
      <c r="J57" s="66">
        <f t="shared" si="7"/>
        <v>16.855666666666664</v>
      </c>
      <c r="K57" s="66">
        <f t="shared" si="8"/>
        <v>16.855666666666664</v>
      </c>
      <c r="L57" s="66" t="e">
        <f t="shared" si="9"/>
        <v>#VALUE!</v>
      </c>
      <c r="M57" s="7"/>
    </row>
    <row r="58" spans="1:13" ht="25.5" customHeight="1" x14ac:dyDescent="0.25">
      <c r="A58" s="26" t="s">
        <v>98</v>
      </c>
      <c r="B58" s="27" t="s">
        <v>19</v>
      </c>
      <c r="C58" s="28" t="s">
        <v>99</v>
      </c>
      <c r="D58" s="29">
        <f>SUM(D59:D62)</f>
        <v>60000</v>
      </c>
      <c r="E58" s="29">
        <f>SUM(E59:E62)</f>
        <v>60000</v>
      </c>
      <c r="F58" s="29"/>
      <c r="G58" s="29">
        <f>SUM(G59:G62)</f>
        <v>10113.4</v>
      </c>
      <c r="H58" s="29">
        <f>SUM(H59:H62)</f>
        <v>10113.4</v>
      </c>
      <c r="I58" s="29" t="s">
        <v>21</v>
      </c>
      <c r="J58" s="22">
        <f t="shared" si="7"/>
        <v>16.855666666666664</v>
      </c>
      <c r="K58" s="22">
        <f t="shared" si="8"/>
        <v>16.855666666666664</v>
      </c>
      <c r="L58" s="22" t="e">
        <f t="shared" si="9"/>
        <v>#VALUE!</v>
      </c>
      <c r="M58" s="7"/>
    </row>
    <row r="59" spans="1:13" ht="25.5" customHeight="1" x14ac:dyDescent="0.25">
      <c r="A59" s="26" t="s">
        <v>100</v>
      </c>
      <c r="B59" s="27" t="s">
        <v>19</v>
      </c>
      <c r="C59" s="28" t="s">
        <v>101</v>
      </c>
      <c r="D59" s="29">
        <v>30000</v>
      </c>
      <c r="E59" s="29">
        <v>30000</v>
      </c>
      <c r="F59" s="29" t="s">
        <v>21</v>
      </c>
      <c r="G59" s="29">
        <v>10000.02</v>
      </c>
      <c r="H59" s="29">
        <v>10000.02</v>
      </c>
      <c r="I59" s="29" t="s">
        <v>21</v>
      </c>
      <c r="J59" s="22">
        <f t="shared" si="7"/>
        <v>33.333400000000005</v>
      </c>
      <c r="K59" s="22">
        <f t="shared" si="8"/>
        <v>33.333400000000005</v>
      </c>
      <c r="L59" s="22" t="e">
        <f t="shared" si="9"/>
        <v>#VALUE!</v>
      </c>
      <c r="M59" s="7"/>
    </row>
    <row r="60" spans="1:13" ht="25.5" customHeight="1" x14ac:dyDescent="0.25">
      <c r="A60" s="26" t="s">
        <v>102</v>
      </c>
      <c r="B60" s="27" t="s">
        <v>19</v>
      </c>
      <c r="C60" s="28" t="s">
        <v>103</v>
      </c>
      <c r="D60" s="29"/>
      <c r="E60" s="29"/>
      <c r="F60" s="29" t="s">
        <v>21</v>
      </c>
      <c r="G60" s="29"/>
      <c r="H60" s="29"/>
      <c r="I60" s="29" t="s">
        <v>21</v>
      </c>
      <c r="J60" s="22" t="e">
        <f t="shared" si="7"/>
        <v>#DIV/0!</v>
      </c>
      <c r="K60" s="22" t="e">
        <f t="shared" si="8"/>
        <v>#DIV/0!</v>
      </c>
      <c r="L60" s="22" t="e">
        <f t="shared" si="9"/>
        <v>#VALUE!</v>
      </c>
      <c r="M60" s="7"/>
    </row>
    <row r="61" spans="1:13" ht="25.5" customHeight="1" x14ac:dyDescent="0.25">
      <c r="A61" s="26" t="s">
        <v>104</v>
      </c>
      <c r="B61" s="27" t="s">
        <v>19</v>
      </c>
      <c r="C61" s="28" t="s">
        <v>105</v>
      </c>
      <c r="D61" s="29">
        <v>500</v>
      </c>
      <c r="E61" s="29">
        <v>500</v>
      </c>
      <c r="F61" s="29" t="s">
        <v>21</v>
      </c>
      <c r="G61" s="29"/>
      <c r="H61" s="29"/>
      <c r="I61" s="29" t="s">
        <v>21</v>
      </c>
      <c r="J61" s="22">
        <f t="shared" si="7"/>
        <v>0</v>
      </c>
      <c r="K61" s="22">
        <f t="shared" si="8"/>
        <v>0</v>
      </c>
      <c r="L61" s="22" t="e">
        <f t="shared" si="9"/>
        <v>#VALUE!</v>
      </c>
      <c r="M61" s="7"/>
    </row>
    <row r="62" spans="1:13" ht="25.5" customHeight="1" x14ac:dyDescent="0.25">
      <c r="A62" s="26" t="s">
        <v>106</v>
      </c>
      <c r="B62" s="27" t="s">
        <v>19</v>
      </c>
      <c r="C62" s="28" t="s">
        <v>107</v>
      </c>
      <c r="D62" s="29">
        <v>29500</v>
      </c>
      <c r="E62" s="29">
        <v>29500</v>
      </c>
      <c r="F62" s="29" t="s">
        <v>21</v>
      </c>
      <c r="G62" s="29">
        <v>113.38</v>
      </c>
      <c r="H62" s="29">
        <v>113.38</v>
      </c>
      <c r="I62" s="29" t="s">
        <v>21</v>
      </c>
      <c r="J62" s="22">
        <f t="shared" si="7"/>
        <v>0.38433898305084746</v>
      </c>
      <c r="K62" s="22">
        <f t="shared" si="8"/>
        <v>0.38433898305084746</v>
      </c>
      <c r="L62" s="22" t="e">
        <f t="shared" si="9"/>
        <v>#VALUE!</v>
      </c>
      <c r="M62" s="7"/>
    </row>
    <row r="63" spans="1:13" ht="25.5" customHeight="1" x14ac:dyDescent="0.25">
      <c r="A63" s="59" t="s">
        <v>108</v>
      </c>
      <c r="B63" s="60" t="s">
        <v>19</v>
      </c>
      <c r="C63" s="61" t="s">
        <v>109</v>
      </c>
      <c r="D63" s="62">
        <f t="shared" ref="D63:H65" si="14">D64</f>
        <v>6154206.21</v>
      </c>
      <c r="E63" s="62">
        <f t="shared" si="14"/>
        <v>6154206.21</v>
      </c>
      <c r="F63" s="62"/>
      <c r="G63" s="62">
        <f t="shared" ref="G63:H63" si="15">G64</f>
        <v>1119966.1200000001</v>
      </c>
      <c r="H63" s="62">
        <f t="shared" si="15"/>
        <v>1119966.1200000001</v>
      </c>
      <c r="I63" s="62" t="s">
        <v>21</v>
      </c>
      <c r="J63" s="66">
        <f t="shared" si="7"/>
        <v>18.198384678436053</v>
      </c>
      <c r="K63" s="66">
        <f t="shared" si="8"/>
        <v>18.198384678436053</v>
      </c>
      <c r="L63" s="66" t="e">
        <f t="shared" si="9"/>
        <v>#VALUE!</v>
      </c>
      <c r="M63" s="7"/>
    </row>
    <row r="64" spans="1:13" ht="15" customHeight="1" x14ac:dyDescent="0.25">
      <c r="A64" s="26" t="s">
        <v>110</v>
      </c>
      <c r="B64" s="27" t="s">
        <v>19</v>
      </c>
      <c r="C64" s="28" t="s">
        <v>111</v>
      </c>
      <c r="D64" s="29">
        <f t="shared" si="14"/>
        <v>6154206.21</v>
      </c>
      <c r="E64" s="29">
        <f t="shared" si="14"/>
        <v>6154206.21</v>
      </c>
      <c r="F64" s="29"/>
      <c r="G64" s="29">
        <f t="shared" si="14"/>
        <v>1119966.1200000001</v>
      </c>
      <c r="H64" s="29">
        <f t="shared" si="14"/>
        <v>1119966.1200000001</v>
      </c>
      <c r="I64" s="29" t="s">
        <v>21</v>
      </c>
      <c r="J64" s="22">
        <f t="shared" si="7"/>
        <v>18.198384678436053</v>
      </c>
      <c r="K64" s="22">
        <f t="shared" si="8"/>
        <v>18.198384678436053</v>
      </c>
      <c r="L64" s="22" t="e">
        <f t="shared" si="9"/>
        <v>#VALUE!</v>
      </c>
      <c r="M64" s="7"/>
    </row>
    <row r="65" spans="1:13" ht="15" customHeight="1" x14ac:dyDescent="0.25">
      <c r="A65" s="26" t="s">
        <v>112</v>
      </c>
      <c r="B65" s="27" t="s">
        <v>19</v>
      </c>
      <c r="C65" s="28" t="s">
        <v>113</v>
      </c>
      <c r="D65" s="29">
        <f t="shared" si="14"/>
        <v>6154206.21</v>
      </c>
      <c r="E65" s="29">
        <f t="shared" si="14"/>
        <v>6154206.21</v>
      </c>
      <c r="F65" s="29"/>
      <c r="G65" s="29">
        <f t="shared" si="14"/>
        <v>1119966.1200000001</v>
      </c>
      <c r="H65" s="29">
        <f t="shared" si="14"/>
        <v>1119966.1200000001</v>
      </c>
      <c r="I65" s="29" t="s">
        <v>21</v>
      </c>
      <c r="J65" s="22">
        <f t="shared" si="7"/>
        <v>18.198384678436053</v>
      </c>
      <c r="K65" s="22">
        <f t="shared" si="8"/>
        <v>18.198384678436053</v>
      </c>
      <c r="L65" s="22" t="e">
        <f t="shared" si="9"/>
        <v>#VALUE!</v>
      </c>
      <c r="M65" s="7"/>
    </row>
    <row r="66" spans="1:13" ht="38.25" customHeight="1" x14ac:dyDescent="0.25">
      <c r="A66" s="26" t="s">
        <v>114</v>
      </c>
      <c r="B66" s="27" t="s">
        <v>19</v>
      </c>
      <c r="C66" s="28" t="s">
        <v>115</v>
      </c>
      <c r="D66" s="29">
        <v>6154206.21</v>
      </c>
      <c r="E66" s="29">
        <v>6154206.21</v>
      </c>
      <c r="F66" s="29"/>
      <c r="G66" s="29">
        <v>1119966.1200000001</v>
      </c>
      <c r="H66" s="29">
        <v>1119966.1200000001</v>
      </c>
      <c r="I66" s="29" t="s">
        <v>21</v>
      </c>
      <c r="J66" s="22">
        <f t="shared" si="7"/>
        <v>18.198384678436053</v>
      </c>
      <c r="K66" s="22">
        <f t="shared" si="8"/>
        <v>18.198384678436053</v>
      </c>
      <c r="L66" s="22" t="e">
        <f t="shared" si="9"/>
        <v>#VALUE!</v>
      </c>
      <c r="M66" s="7"/>
    </row>
    <row r="67" spans="1:13" ht="46.5" customHeight="1" x14ac:dyDescent="0.25">
      <c r="A67" s="59" t="s">
        <v>116</v>
      </c>
      <c r="B67" s="60" t="s">
        <v>19</v>
      </c>
      <c r="C67" s="61" t="s">
        <v>117</v>
      </c>
      <c r="D67" s="62">
        <f t="shared" ref="D67:E69" si="16">D68</f>
        <v>0</v>
      </c>
      <c r="E67" s="62">
        <f t="shared" si="16"/>
        <v>0</v>
      </c>
      <c r="F67" s="62"/>
      <c r="G67" s="62">
        <f t="shared" ref="G67:H69" si="17">G68</f>
        <v>0</v>
      </c>
      <c r="H67" s="62">
        <f t="shared" si="17"/>
        <v>0</v>
      </c>
      <c r="I67" s="62" t="s">
        <v>21</v>
      </c>
      <c r="J67" s="66" t="e">
        <f t="shared" si="7"/>
        <v>#DIV/0!</v>
      </c>
      <c r="K67" s="66" t="e">
        <f t="shared" si="8"/>
        <v>#DIV/0!</v>
      </c>
      <c r="L67" s="66" t="e">
        <f t="shared" si="9"/>
        <v>#VALUE!</v>
      </c>
      <c r="M67" s="7"/>
    </row>
    <row r="68" spans="1:13" ht="76.5" customHeight="1" x14ac:dyDescent="0.25">
      <c r="A68" s="26" t="s">
        <v>118</v>
      </c>
      <c r="B68" s="27" t="s">
        <v>19</v>
      </c>
      <c r="C68" s="28" t="s">
        <v>119</v>
      </c>
      <c r="D68" s="29">
        <f t="shared" si="16"/>
        <v>0</v>
      </c>
      <c r="E68" s="29">
        <f t="shared" si="16"/>
        <v>0</v>
      </c>
      <c r="F68" s="29"/>
      <c r="G68" s="29">
        <f t="shared" si="17"/>
        <v>0</v>
      </c>
      <c r="H68" s="29">
        <f t="shared" si="17"/>
        <v>0</v>
      </c>
      <c r="I68" s="29" t="s">
        <v>21</v>
      </c>
      <c r="J68" s="22" t="e">
        <f t="shared" si="7"/>
        <v>#DIV/0!</v>
      </c>
      <c r="K68" s="22" t="e">
        <f t="shared" si="8"/>
        <v>#DIV/0!</v>
      </c>
      <c r="L68" s="22" t="e">
        <f t="shared" si="9"/>
        <v>#VALUE!</v>
      </c>
      <c r="M68" s="7"/>
    </row>
    <row r="69" spans="1:13" ht="89.25" customHeight="1" x14ac:dyDescent="0.25">
      <c r="A69" s="26" t="s">
        <v>120</v>
      </c>
      <c r="B69" s="27" t="s">
        <v>19</v>
      </c>
      <c r="C69" s="28" t="s">
        <v>121</v>
      </c>
      <c r="D69" s="29">
        <f t="shared" si="16"/>
        <v>0</v>
      </c>
      <c r="E69" s="29">
        <f t="shared" si="16"/>
        <v>0</v>
      </c>
      <c r="F69" s="29"/>
      <c r="G69" s="29">
        <f t="shared" si="17"/>
        <v>0</v>
      </c>
      <c r="H69" s="29">
        <f t="shared" si="17"/>
        <v>0</v>
      </c>
      <c r="I69" s="29" t="s">
        <v>21</v>
      </c>
      <c r="J69" s="22" t="e">
        <f t="shared" si="7"/>
        <v>#DIV/0!</v>
      </c>
      <c r="K69" s="22" t="e">
        <f t="shared" si="8"/>
        <v>#DIV/0!</v>
      </c>
      <c r="L69" s="22" t="e">
        <f t="shared" si="9"/>
        <v>#VALUE!</v>
      </c>
      <c r="M69" s="7"/>
    </row>
    <row r="70" spans="1:13" ht="159" customHeight="1" x14ac:dyDescent="0.25">
      <c r="A70" s="26" t="s">
        <v>122</v>
      </c>
      <c r="B70" s="27" t="s">
        <v>19</v>
      </c>
      <c r="C70" s="28" t="s">
        <v>123</v>
      </c>
      <c r="D70" s="29"/>
      <c r="E70" s="29"/>
      <c r="F70" s="29"/>
      <c r="G70" s="29"/>
      <c r="H70" s="29"/>
      <c r="I70" s="29" t="s">
        <v>21</v>
      </c>
      <c r="J70" s="22" t="e">
        <f t="shared" si="7"/>
        <v>#DIV/0!</v>
      </c>
      <c r="K70" s="22" t="e">
        <f t="shared" si="8"/>
        <v>#DIV/0!</v>
      </c>
      <c r="L70" s="22" t="e">
        <f t="shared" si="9"/>
        <v>#VALUE!</v>
      </c>
      <c r="M70" s="7"/>
    </row>
    <row r="71" spans="1:13" ht="15" customHeight="1" x14ac:dyDescent="0.25">
      <c r="A71" s="59" t="s">
        <v>124</v>
      </c>
      <c r="B71" s="60" t="s">
        <v>19</v>
      </c>
      <c r="C71" s="61" t="s">
        <v>125</v>
      </c>
      <c r="D71" s="62">
        <f>SUM(D72:D80)</f>
        <v>1225000</v>
      </c>
      <c r="E71" s="62">
        <f>SUM(E72:E80)</f>
        <v>1225000</v>
      </c>
      <c r="F71" s="62"/>
      <c r="G71" s="62">
        <f>SUM(G72:G80)</f>
        <v>138066.34</v>
      </c>
      <c r="H71" s="62">
        <f>SUM(H72:H80)</f>
        <v>138066.34</v>
      </c>
      <c r="I71" s="62"/>
      <c r="J71" s="66">
        <f t="shared" si="7"/>
        <v>11.270721632653061</v>
      </c>
      <c r="K71" s="66">
        <f t="shared" si="8"/>
        <v>11.270721632653061</v>
      </c>
      <c r="L71" s="66" t="e">
        <f t="shared" si="9"/>
        <v>#DIV/0!</v>
      </c>
      <c r="M71" s="7"/>
    </row>
    <row r="72" spans="1:13" ht="76.5" customHeight="1" x14ac:dyDescent="0.25">
      <c r="A72" s="26" t="s">
        <v>126</v>
      </c>
      <c r="B72" s="27" t="s">
        <v>19</v>
      </c>
      <c r="C72" s="28" t="s">
        <v>127</v>
      </c>
      <c r="D72" s="29">
        <v>2000</v>
      </c>
      <c r="E72" s="29">
        <v>2000</v>
      </c>
      <c r="F72" s="29" t="s">
        <v>21</v>
      </c>
      <c r="G72" s="29"/>
      <c r="H72" s="29"/>
      <c r="I72" s="29" t="s">
        <v>21</v>
      </c>
      <c r="J72" s="22">
        <f t="shared" si="7"/>
        <v>0</v>
      </c>
      <c r="K72" s="22">
        <f t="shared" si="8"/>
        <v>0</v>
      </c>
      <c r="L72" s="22" t="e">
        <f t="shared" si="9"/>
        <v>#VALUE!</v>
      </c>
      <c r="M72" s="7"/>
    </row>
    <row r="73" spans="1:13" ht="76.5" customHeight="1" x14ac:dyDescent="0.25">
      <c r="A73" s="26" t="s">
        <v>367</v>
      </c>
      <c r="B73" s="27" t="s">
        <v>19</v>
      </c>
      <c r="C73" s="28" t="s">
        <v>411</v>
      </c>
      <c r="D73" s="29"/>
      <c r="E73" s="29"/>
      <c r="F73" s="29"/>
      <c r="G73" s="29"/>
      <c r="H73" s="29"/>
      <c r="I73" s="29"/>
      <c r="J73" s="22" t="e">
        <f t="shared" si="7"/>
        <v>#DIV/0!</v>
      </c>
      <c r="K73" s="22" t="e">
        <f t="shared" si="8"/>
        <v>#DIV/0!</v>
      </c>
      <c r="L73" s="22" t="e">
        <f t="shared" si="9"/>
        <v>#DIV/0!</v>
      </c>
      <c r="M73" s="7"/>
    </row>
    <row r="74" spans="1:13" ht="63.75" customHeight="1" x14ac:dyDescent="0.25">
      <c r="A74" s="26" t="s">
        <v>128</v>
      </c>
      <c r="B74" s="27" t="s">
        <v>19</v>
      </c>
      <c r="C74" s="28" t="s">
        <v>129</v>
      </c>
      <c r="D74" s="29">
        <v>281000</v>
      </c>
      <c r="E74" s="29">
        <v>281000</v>
      </c>
      <c r="F74" s="29" t="s">
        <v>21</v>
      </c>
      <c r="G74" s="29">
        <v>11000</v>
      </c>
      <c r="H74" s="29">
        <v>11000</v>
      </c>
      <c r="I74" s="29" t="s">
        <v>21</v>
      </c>
      <c r="J74" s="22">
        <f t="shared" si="7"/>
        <v>3.9145907473309607</v>
      </c>
      <c r="K74" s="22">
        <f t="shared" si="8"/>
        <v>3.9145907473309607</v>
      </c>
      <c r="L74" s="22" t="e">
        <f t="shared" si="9"/>
        <v>#VALUE!</v>
      </c>
      <c r="M74" s="7"/>
    </row>
    <row r="75" spans="1:13" ht="38.25" customHeight="1" x14ac:dyDescent="0.25">
      <c r="A75" s="26" t="s">
        <v>130</v>
      </c>
      <c r="B75" s="27" t="s">
        <v>19</v>
      </c>
      <c r="C75" s="28" t="s">
        <v>131</v>
      </c>
      <c r="D75" s="29">
        <v>12000</v>
      </c>
      <c r="E75" s="29">
        <v>12000</v>
      </c>
      <c r="F75" s="29" t="s">
        <v>21</v>
      </c>
      <c r="G75" s="29">
        <v>7500</v>
      </c>
      <c r="H75" s="29">
        <v>7500</v>
      </c>
      <c r="I75" s="29" t="s">
        <v>21</v>
      </c>
      <c r="J75" s="22">
        <f t="shared" si="7"/>
        <v>62.5</v>
      </c>
      <c r="K75" s="22">
        <f t="shared" si="8"/>
        <v>62.5</v>
      </c>
      <c r="L75" s="22" t="e">
        <f t="shared" si="9"/>
        <v>#VALUE!</v>
      </c>
      <c r="M75" s="7"/>
    </row>
    <row r="76" spans="1:13" ht="63.75" customHeight="1" x14ac:dyDescent="0.25">
      <c r="A76" s="26" t="s">
        <v>132</v>
      </c>
      <c r="B76" s="27" t="s">
        <v>19</v>
      </c>
      <c r="C76" s="28" t="s">
        <v>133</v>
      </c>
      <c r="D76" s="29">
        <v>2000</v>
      </c>
      <c r="E76" s="29">
        <v>2000</v>
      </c>
      <c r="F76" s="29"/>
      <c r="G76" s="29"/>
      <c r="H76" s="29"/>
      <c r="I76" s="29" t="s">
        <v>21</v>
      </c>
      <c r="J76" s="29">
        <f t="shared" si="7"/>
        <v>0</v>
      </c>
      <c r="K76" s="29">
        <f t="shared" si="8"/>
        <v>0</v>
      </c>
      <c r="L76" s="29"/>
      <c r="M76" s="7"/>
    </row>
    <row r="77" spans="1:13" ht="36.75" customHeight="1" x14ac:dyDescent="0.25">
      <c r="A77" s="26" t="s">
        <v>134</v>
      </c>
      <c r="B77" s="27" t="s">
        <v>19</v>
      </c>
      <c r="C77" s="28" t="s">
        <v>135</v>
      </c>
      <c r="D77" s="29">
        <v>9000</v>
      </c>
      <c r="E77" s="29">
        <v>9000</v>
      </c>
      <c r="F77" s="29" t="s">
        <v>21</v>
      </c>
      <c r="G77" s="29"/>
      <c r="H77" s="29"/>
      <c r="I77" s="29" t="s">
        <v>21</v>
      </c>
      <c r="J77" s="22">
        <f t="shared" ref="J77:L81" si="18">G77/D77*100</f>
        <v>0</v>
      </c>
      <c r="K77" s="22">
        <f t="shared" si="18"/>
        <v>0</v>
      </c>
      <c r="L77" s="22" t="e">
        <f t="shared" si="18"/>
        <v>#VALUE!</v>
      </c>
      <c r="M77" s="7"/>
    </row>
    <row r="78" spans="1:13" ht="63.75" customHeight="1" x14ac:dyDescent="0.25">
      <c r="A78" s="26" t="s">
        <v>136</v>
      </c>
      <c r="B78" s="27" t="s">
        <v>19</v>
      </c>
      <c r="C78" s="28" t="s">
        <v>137</v>
      </c>
      <c r="D78" s="29">
        <v>15000</v>
      </c>
      <c r="E78" s="29">
        <v>15000</v>
      </c>
      <c r="F78" s="29" t="s">
        <v>21</v>
      </c>
      <c r="G78" s="29">
        <v>676.39</v>
      </c>
      <c r="H78" s="29">
        <v>676.39</v>
      </c>
      <c r="I78" s="29" t="s">
        <v>21</v>
      </c>
      <c r="J78" s="22">
        <f t="shared" si="18"/>
        <v>4.5092666666666661</v>
      </c>
      <c r="K78" s="22">
        <f t="shared" si="18"/>
        <v>4.5092666666666661</v>
      </c>
      <c r="L78" s="22" t="e">
        <f t="shared" si="18"/>
        <v>#VALUE!</v>
      </c>
      <c r="M78" s="7"/>
    </row>
    <row r="79" spans="1:13" ht="63.75" customHeight="1" x14ac:dyDescent="0.25">
      <c r="A79" s="26" t="s">
        <v>384</v>
      </c>
      <c r="B79" s="27" t="s">
        <v>19</v>
      </c>
      <c r="C79" s="28" t="s">
        <v>385</v>
      </c>
      <c r="D79" s="29"/>
      <c r="E79" s="29"/>
      <c r="F79" s="29"/>
      <c r="G79" s="29"/>
      <c r="H79" s="29"/>
      <c r="I79" s="29"/>
      <c r="J79" s="22"/>
      <c r="K79" s="22"/>
      <c r="L79" s="22"/>
      <c r="M79" s="7"/>
    </row>
    <row r="80" spans="1:13" ht="59.25" customHeight="1" x14ac:dyDescent="0.25">
      <c r="A80" s="26" t="s">
        <v>138</v>
      </c>
      <c r="B80" s="27" t="s">
        <v>19</v>
      </c>
      <c r="C80" s="28" t="s">
        <v>139</v>
      </c>
      <c r="D80" s="29">
        <v>904000</v>
      </c>
      <c r="E80" s="29">
        <v>904000</v>
      </c>
      <c r="F80" s="29" t="s">
        <v>21</v>
      </c>
      <c r="G80" s="29">
        <v>118889.95</v>
      </c>
      <c r="H80" s="29">
        <v>118889.95</v>
      </c>
      <c r="I80" s="29" t="s">
        <v>21</v>
      </c>
      <c r="J80" s="22">
        <f t="shared" si="18"/>
        <v>13.151543141592919</v>
      </c>
      <c r="K80" s="22">
        <f t="shared" si="18"/>
        <v>13.151543141592919</v>
      </c>
      <c r="L80" s="22" t="e">
        <f t="shared" si="18"/>
        <v>#VALUE!</v>
      </c>
      <c r="M80" s="7"/>
    </row>
    <row r="81" spans="1:13" ht="15" customHeight="1" x14ac:dyDescent="0.25">
      <c r="A81" s="59" t="s">
        <v>140</v>
      </c>
      <c r="B81" s="60" t="s">
        <v>19</v>
      </c>
      <c r="C81" s="61" t="s">
        <v>141</v>
      </c>
      <c r="D81" s="62">
        <f t="shared" ref="D81:F81" si="19">D85+D82</f>
        <v>219000</v>
      </c>
      <c r="E81" s="62">
        <f t="shared" si="19"/>
        <v>100000</v>
      </c>
      <c r="F81" s="62">
        <f t="shared" si="19"/>
        <v>119000</v>
      </c>
      <c r="G81" s="62">
        <f>G85+G82+G83+G84</f>
        <v>15061.69</v>
      </c>
      <c r="H81" s="62">
        <f>H85+H82+H83</f>
        <v>4201.41</v>
      </c>
      <c r="I81" s="62">
        <f>I85+I82+I83+I84</f>
        <v>10860.28</v>
      </c>
      <c r="J81" s="66">
        <f t="shared" si="18"/>
        <v>6.8774840182648402</v>
      </c>
      <c r="K81" s="66">
        <f t="shared" si="18"/>
        <v>4.2014100000000001</v>
      </c>
      <c r="L81" s="66">
        <f t="shared" si="18"/>
        <v>9.1262857142857143</v>
      </c>
      <c r="M81" s="7"/>
    </row>
    <row r="82" spans="1:13" ht="15" customHeight="1" x14ac:dyDescent="0.25">
      <c r="A82" s="26" t="s">
        <v>142</v>
      </c>
      <c r="B82" s="27" t="s">
        <v>19</v>
      </c>
      <c r="C82" s="28" t="s">
        <v>143</v>
      </c>
      <c r="D82" s="29"/>
      <c r="E82" s="29"/>
      <c r="F82" s="29"/>
      <c r="G82" s="29"/>
      <c r="H82" s="29"/>
      <c r="I82" s="29"/>
      <c r="J82" s="29"/>
      <c r="K82" s="29"/>
      <c r="L82" s="29"/>
      <c r="M82" s="7"/>
    </row>
    <row r="83" spans="1:13" ht="15" customHeight="1" x14ac:dyDescent="0.25">
      <c r="A83" s="26" t="s">
        <v>142</v>
      </c>
      <c r="B83" s="27" t="s">
        <v>19</v>
      </c>
      <c r="C83" s="28" t="s">
        <v>395</v>
      </c>
      <c r="D83" s="29"/>
      <c r="E83" s="29"/>
      <c r="F83" s="29"/>
      <c r="G83" s="29"/>
      <c r="H83" s="29"/>
      <c r="I83" s="29"/>
      <c r="J83" s="22" t="e">
        <f t="shared" ref="J83:L88" si="20">G83/D83*100</f>
        <v>#DIV/0!</v>
      </c>
      <c r="K83" s="29"/>
      <c r="L83" s="29"/>
      <c r="M83" s="7"/>
    </row>
    <row r="84" spans="1:13" ht="25.5" customHeight="1" x14ac:dyDescent="0.25">
      <c r="A84" s="26" t="s">
        <v>144</v>
      </c>
      <c r="B84" s="27" t="s">
        <v>19</v>
      </c>
      <c r="C84" s="28" t="s">
        <v>388</v>
      </c>
      <c r="D84" s="29"/>
      <c r="E84" s="29"/>
      <c r="F84" s="29"/>
      <c r="G84" s="29">
        <v>-1559.72</v>
      </c>
      <c r="H84" s="29"/>
      <c r="I84" s="29">
        <v>-1559.72</v>
      </c>
      <c r="J84" s="22" t="e">
        <f t="shared" si="20"/>
        <v>#DIV/0!</v>
      </c>
      <c r="K84" s="29"/>
      <c r="L84" s="29"/>
      <c r="M84" s="7"/>
    </row>
    <row r="85" spans="1:13" ht="15" customHeight="1" x14ac:dyDescent="0.25">
      <c r="A85" s="26" t="s">
        <v>145</v>
      </c>
      <c r="B85" s="27" t="s">
        <v>19</v>
      </c>
      <c r="C85" s="28" t="s">
        <v>146</v>
      </c>
      <c r="D85" s="29">
        <f t="shared" ref="D85:I85" si="21">SUM(D86:D87)</f>
        <v>219000</v>
      </c>
      <c r="E85" s="29">
        <f t="shared" si="21"/>
        <v>100000</v>
      </c>
      <c r="F85" s="29">
        <f t="shared" si="21"/>
        <v>119000</v>
      </c>
      <c r="G85" s="29">
        <f t="shared" si="21"/>
        <v>16621.41</v>
      </c>
      <c r="H85" s="29">
        <f t="shared" si="21"/>
        <v>4201.41</v>
      </c>
      <c r="I85" s="29">
        <f t="shared" si="21"/>
        <v>12420</v>
      </c>
      <c r="J85" s="22">
        <f t="shared" si="20"/>
        <v>7.5896849315068486</v>
      </c>
      <c r="K85" s="22">
        <f t="shared" si="20"/>
        <v>4.2014100000000001</v>
      </c>
      <c r="L85" s="22">
        <f t="shared" si="20"/>
        <v>10.436974789915967</v>
      </c>
      <c r="M85" s="7"/>
    </row>
    <row r="86" spans="1:13" ht="25.5" customHeight="1" x14ac:dyDescent="0.25">
      <c r="A86" s="26" t="s">
        <v>147</v>
      </c>
      <c r="B86" s="27" t="s">
        <v>19</v>
      </c>
      <c r="C86" s="28" t="s">
        <v>148</v>
      </c>
      <c r="D86" s="29">
        <v>100000</v>
      </c>
      <c r="E86" s="29">
        <v>100000</v>
      </c>
      <c r="F86" s="29" t="s">
        <v>21</v>
      </c>
      <c r="G86" s="29">
        <v>4201.41</v>
      </c>
      <c r="H86" s="29">
        <v>4201.41</v>
      </c>
      <c r="I86" s="29" t="s">
        <v>21</v>
      </c>
      <c r="J86" s="22">
        <f t="shared" si="20"/>
        <v>4.2014100000000001</v>
      </c>
      <c r="K86" s="22">
        <f t="shared" si="20"/>
        <v>4.2014100000000001</v>
      </c>
      <c r="L86" s="22" t="e">
        <f t="shared" si="20"/>
        <v>#VALUE!</v>
      </c>
      <c r="M86" s="7"/>
    </row>
    <row r="87" spans="1:13" ht="25.5" customHeight="1" x14ac:dyDescent="0.25">
      <c r="A87" s="26" t="s">
        <v>149</v>
      </c>
      <c r="B87" s="27" t="s">
        <v>19</v>
      </c>
      <c r="C87" s="28" t="s">
        <v>415</v>
      </c>
      <c r="D87" s="29">
        <v>119000</v>
      </c>
      <c r="E87" s="29" t="s">
        <v>21</v>
      </c>
      <c r="F87" s="29">
        <v>119000</v>
      </c>
      <c r="G87" s="29">
        <v>12420</v>
      </c>
      <c r="H87" s="29" t="s">
        <v>21</v>
      </c>
      <c r="I87" s="29">
        <v>12420</v>
      </c>
      <c r="J87" s="22">
        <f t="shared" si="20"/>
        <v>10.436974789915967</v>
      </c>
      <c r="K87" s="22" t="e">
        <f t="shared" si="20"/>
        <v>#VALUE!</v>
      </c>
      <c r="L87" s="22">
        <f t="shared" si="20"/>
        <v>10.436974789915967</v>
      </c>
      <c r="M87" s="7"/>
    </row>
    <row r="88" spans="1:13" ht="30.75" customHeight="1" x14ac:dyDescent="0.25">
      <c r="A88" s="59" t="s">
        <v>150</v>
      </c>
      <c r="B88" s="60" t="s">
        <v>19</v>
      </c>
      <c r="C88" s="61" t="s">
        <v>151</v>
      </c>
      <c r="D88" s="62">
        <v>332807000</v>
      </c>
      <c r="E88" s="62">
        <v>294015293.79000002</v>
      </c>
      <c r="F88" s="62">
        <v>51336500</v>
      </c>
      <c r="G88" s="62">
        <v>52641419.200000003</v>
      </c>
      <c r="H88" s="62">
        <v>47949326.030000001</v>
      </c>
      <c r="I88" s="62">
        <v>7444786.96</v>
      </c>
      <c r="J88" s="66">
        <f t="shared" si="20"/>
        <v>15.817401436868817</v>
      </c>
      <c r="K88" s="66">
        <f t="shared" si="20"/>
        <v>16.308446207647869</v>
      </c>
      <c r="L88" s="66">
        <f t="shared" si="20"/>
        <v>14.501937140241349</v>
      </c>
      <c r="M88" s="7"/>
    </row>
    <row r="89" spans="1:13" ht="48" customHeight="1" x14ac:dyDescent="0.25">
      <c r="A89" s="26" t="s">
        <v>152</v>
      </c>
      <c r="B89" s="27" t="s">
        <v>19</v>
      </c>
      <c r="C89" s="28" t="s">
        <v>153</v>
      </c>
      <c r="D89" s="29"/>
      <c r="E89" s="29"/>
      <c r="F89" s="29"/>
      <c r="G89" s="29"/>
      <c r="H89" s="29"/>
      <c r="I89" s="29"/>
      <c r="J89" s="29"/>
      <c r="K89" s="29"/>
      <c r="L89" s="29"/>
      <c r="M89" s="7"/>
    </row>
    <row r="90" spans="1:13" ht="30.75" customHeight="1" x14ac:dyDescent="0.25">
      <c r="A90" s="26" t="s">
        <v>154</v>
      </c>
      <c r="B90" s="27" t="s">
        <v>19</v>
      </c>
      <c r="C90" s="28" t="s">
        <v>155</v>
      </c>
      <c r="D90" s="29">
        <f>D91+D92+D94+D95</f>
        <v>294145000</v>
      </c>
      <c r="E90" s="29">
        <f>E91+E92+E94+E95</f>
        <v>265027600</v>
      </c>
      <c r="F90" s="29">
        <f t="shared" ref="D90:I91" si="22">F91+F92</f>
        <v>29117400</v>
      </c>
      <c r="G90" s="29">
        <f>G91+G92+G94+G95</f>
        <v>48169600</v>
      </c>
      <c r="H90" s="29">
        <f>H91+H92+H94+H95</f>
        <v>43316600</v>
      </c>
      <c r="I90" s="29">
        <f t="shared" si="22"/>
        <v>4853000</v>
      </c>
      <c r="J90" s="22">
        <f t="shared" ref="J90:L95" si="23">G90/D90*100</f>
        <v>16.376141018885242</v>
      </c>
      <c r="K90" s="22">
        <f t="shared" si="23"/>
        <v>16.344184530214967</v>
      </c>
      <c r="L90" s="22">
        <f t="shared" si="23"/>
        <v>16.667010103924117</v>
      </c>
      <c r="M90" s="7"/>
    </row>
    <row r="91" spans="1:13" ht="27" customHeight="1" x14ac:dyDescent="0.25">
      <c r="A91" s="26" t="s">
        <v>156</v>
      </c>
      <c r="B91" s="27" t="s">
        <v>19</v>
      </c>
      <c r="C91" s="28" t="s">
        <v>157</v>
      </c>
      <c r="D91" s="29">
        <f t="shared" si="22"/>
        <v>154524800</v>
      </c>
      <c r="E91" s="29">
        <f t="shared" si="22"/>
        <v>125407400</v>
      </c>
      <c r="F91" s="29">
        <f t="shared" si="22"/>
        <v>29117400</v>
      </c>
      <c r="G91" s="29">
        <f t="shared" si="22"/>
        <v>25349800</v>
      </c>
      <c r="H91" s="29">
        <f t="shared" si="22"/>
        <v>20496800</v>
      </c>
      <c r="I91" s="29">
        <f t="shared" si="22"/>
        <v>4853000</v>
      </c>
      <c r="J91" s="22">
        <f t="shared" si="23"/>
        <v>16.405004245273251</v>
      </c>
      <c r="K91" s="22">
        <f t="shared" si="23"/>
        <v>16.344171077623809</v>
      </c>
      <c r="L91" s="22">
        <f t="shared" si="23"/>
        <v>16.667010103924117</v>
      </c>
      <c r="M91" s="7"/>
    </row>
    <row r="92" spans="1:13" ht="45" customHeight="1" x14ac:dyDescent="0.25">
      <c r="A92" s="26" t="s">
        <v>158</v>
      </c>
      <c r="B92" s="27" t="s">
        <v>19</v>
      </c>
      <c r="C92" s="28" t="s">
        <v>159</v>
      </c>
      <c r="D92" s="29">
        <v>125407400</v>
      </c>
      <c r="E92" s="29">
        <v>125407400</v>
      </c>
      <c r="F92" s="29"/>
      <c r="G92" s="29">
        <v>20496800</v>
      </c>
      <c r="H92" s="29">
        <v>20496800</v>
      </c>
      <c r="I92" s="29"/>
      <c r="J92" s="22">
        <f t="shared" si="23"/>
        <v>16.344171077623809</v>
      </c>
      <c r="K92" s="22">
        <f t="shared" si="23"/>
        <v>16.344171077623809</v>
      </c>
      <c r="L92" s="22" t="e">
        <f t="shared" si="23"/>
        <v>#DIV/0!</v>
      </c>
      <c r="M92" s="7"/>
    </row>
    <row r="93" spans="1:13" ht="47.25" customHeight="1" x14ac:dyDescent="0.25">
      <c r="A93" s="26" t="s">
        <v>160</v>
      </c>
      <c r="B93" s="27" t="s">
        <v>19</v>
      </c>
      <c r="C93" s="28" t="s">
        <v>161</v>
      </c>
      <c r="D93" s="29">
        <v>29117400</v>
      </c>
      <c r="E93" s="29"/>
      <c r="F93" s="29">
        <v>29117400</v>
      </c>
      <c r="G93" s="29">
        <v>4853000</v>
      </c>
      <c r="H93" s="29"/>
      <c r="I93" s="29">
        <v>4853000</v>
      </c>
      <c r="J93" s="22">
        <f t="shared" si="23"/>
        <v>16.667010103924117</v>
      </c>
      <c r="K93" s="22" t="e">
        <f t="shared" si="23"/>
        <v>#DIV/0!</v>
      </c>
      <c r="L93" s="22">
        <f t="shared" si="23"/>
        <v>16.667010103924117</v>
      </c>
      <c r="M93" s="7"/>
    </row>
    <row r="94" spans="1:13" ht="47.25" customHeight="1" x14ac:dyDescent="0.25">
      <c r="A94" s="26" t="s">
        <v>162</v>
      </c>
      <c r="B94" s="27" t="s">
        <v>19</v>
      </c>
      <c r="C94" s="28" t="s">
        <v>163</v>
      </c>
      <c r="D94" s="29"/>
      <c r="E94" s="29"/>
      <c r="F94" s="29"/>
      <c r="G94" s="29"/>
      <c r="H94" s="29"/>
      <c r="I94" s="29"/>
      <c r="J94" s="29"/>
      <c r="K94" s="29"/>
      <c r="L94" s="29"/>
      <c r="M94" s="7"/>
    </row>
    <row r="95" spans="1:13" ht="61.5" customHeight="1" x14ac:dyDescent="0.25">
      <c r="A95" s="26" t="s">
        <v>164</v>
      </c>
      <c r="B95" s="27" t="s">
        <v>19</v>
      </c>
      <c r="C95" s="28" t="s">
        <v>389</v>
      </c>
      <c r="D95" s="29">
        <v>14212800</v>
      </c>
      <c r="E95" s="29">
        <v>14212800</v>
      </c>
      <c r="F95" s="29"/>
      <c r="G95" s="29">
        <v>2323000</v>
      </c>
      <c r="H95" s="29">
        <v>2323000</v>
      </c>
      <c r="I95" s="29"/>
      <c r="J95" s="22">
        <f t="shared" si="23"/>
        <v>16.344421929528313</v>
      </c>
      <c r="K95" s="29"/>
      <c r="L95" s="29"/>
      <c r="M95" s="7"/>
    </row>
    <row r="96" spans="1:13" ht="25.5" customHeight="1" x14ac:dyDescent="0.25">
      <c r="A96" s="59" t="s">
        <v>165</v>
      </c>
      <c r="B96" s="60" t="s">
        <v>19</v>
      </c>
      <c r="C96" s="61" t="s">
        <v>166</v>
      </c>
      <c r="D96" s="62">
        <f>D98+D99+D97</f>
        <v>13226200</v>
      </c>
      <c r="E96" s="62">
        <f>E98+E99+E97</f>
        <v>4118200</v>
      </c>
      <c r="F96" s="62">
        <f t="shared" ref="F96" si="24">F98+F99</f>
        <v>9108000</v>
      </c>
      <c r="G96" s="62">
        <f>G98+G99+G97</f>
        <v>23800</v>
      </c>
      <c r="H96" s="62">
        <f>H98+H99+H97</f>
        <v>23800</v>
      </c>
      <c r="I96" s="62">
        <f>I98+I99+I97</f>
        <v>0</v>
      </c>
      <c r="J96" s="66">
        <f>G96/D96*100</f>
        <v>0.17994586502547974</v>
      </c>
      <c r="K96" s="66">
        <f>H96/E96*100</f>
        <v>0.57792239327861683</v>
      </c>
      <c r="L96" s="66">
        <f>I96/F96*100</f>
        <v>0</v>
      </c>
      <c r="M96" s="7"/>
    </row>
    <row r="97" spans="1:13" ht="36" customHeight="1" x14ac:dyDescent="0.25">
      <c r="A97" s="26" t="s">
        <v>408</v>
      </c>
      <c r="B97" s="27" t="s">
        <v>19</v>
      </c>
      <c r="C97" s="28" t="s">
        <v>409</v>
      </c>
      <c r="D97" s="29"/>
      <c r="E97" s="29"/>
      <c r="F97" s="29"/>
      <c r="G97" s="29"/>
      <c r="H97" s="29"/>
      <c r="I97" s="29"/>
      <c r="J97" s="29"/>
      <c r="K97" s="29"/>
      <c r="L97" s="29"/>
      <c r="M97" s="7"/>
    </row>
    <row r="98" spans="1:13" ht="63" customHeight="1" x14ac:dyDescent="0.25">
      <c r="A98" s="26" t="s">
        <v>390</v>
      </c>
      <c r="B98" s="27" t="s">
        <v>19</v>
      </c>
      <c r="C98" s="28" t="s">
        <v>391</v>
      </c>
      <c r="D98" s="29"/>
      <c r="E98" s="29"/>
      <c r="F98" s="29"/>
      <c r="G98" s="29"/>
      <c r="H98" s="29"/>
      <c r="I98" s="29"/>
      <c r="J98" s="29"/>
      <c r="K98" s="29"/>
      <c r="L98" s="29"/>
      <c r="M98" s="7"/>
    </row>
    <row r="99" spans="1:13" ht="15" customHeight="1" x14ac:dyDescent="0.25">
      <c r="A99" s="26" t="s">
        <v>167</v>
      </c>
      <c r="B99" s="27" t="s">
        <v>19</v>
      </c>
      <c r="C99" s="28" t="s">
        <v>168</v>
      </c>
      <c r="D99" s="29">
        <f t="shared" ref="D99:I99" si="25">D100+D101</f>
        <v>13226200</v>
      </c>
      <c r="E99" s="29">
        <f t="shared" si="25"/>
        <v>4118200</v>
      </c>
      <c r="F99" s="29">
        <f t="shared" si="25"/>
        <v>9108000</v>
      </c>
      <c r="G99" s="29">
        <f t="shared" si="25"/>
        <v>23800</v>
      </c>
      <c r="H99" s="29">
        <f t="shared" si="25"/>
        <v>23800</v>
      </c>
      <c r="I99" s="29">
        <f t="shared" si="25"/>
        <v>0</v>
      </c>
      <c r="J99" s="22">
        <f t="shared" ref="J99:L101" si="26">G99/D99*100</f>
        <v>0.17994586502547974</v>
      </c>
      <c r="K99" s="22">
        <f t="shared" si="26"/>
        <v>0.57792239327861683</v>
      </c>
      <c r="L99" s="22">
        <f t="shared" si="26"/>
        <v>0</v>
      </c>
      <c r="M99" s="7"/>
    </row>
    <row r="100" spans="1:13" ht="25.5" customHeight="1" x14ac:dyDescent="0.25">
      <c r="A100" s="26" t="s">
        <v>169</v>
      </c>
      <c r="B100" s="27" t="s">
        <v>19</v>
      </c>
      <c r="C100" s="28" t="s">
        <v>170</v>
      </c>
      <c r="D100" s="29">
        <v>4118200</v>
      </c>
      <c r="E100" s="29">
        <v>4118200</v>
      </c>
      <c r="F100" s="29"/>
      <c r="G100" s="29">
        <v>23800</v>
      </c>
      <c r="H100" s="29">
        <v>23800</v>
      </c>
      <c r="I100" s="29"/>
      <c r="J100" s="22">
        <f t="shared" si="26"/>
        <v>0.57792239327861683</v>
      </c>
      <c r="K100" s="22">
        <f t="shared" si="26"/>
        <v>0.57792239327861683</v>
      </c>
      <c r="L100" s="22" t="e">
        <f t="shared" si="26"/>
        <v>#DIV/0!</v>
      </c>
      <c r="M100" s="7"/>
    </row>
    <row r="101" spans="1:13" ht="24.75" customHeight="1" x14ac:dyDescent="0.25">
      <c r="A101" s="26" t="s">
        <v>171</v>
      </c>
      <c r="B101" s="27" t="s">
        <v>19</v>
      </c>
      <c r="C101" s="28" t="s">
        <v>392</v>
      </c>
      <c r="D101" s="29">
        <v>9108000</v>
      </c>
      <c r="E101" s="29"/>
      <c r="F101" s="29">
        <v>9108000</v>
      </c>
      <c r="G101" s="29"/>
      <c r="H101" s="29"/>
      <c r="I101" s="29"/>
      <c r="J101" s="22">
        <f t="shared" si="26"/>
        <v>0</v>
      </c>
      <c r="K101" s="29"/>
      <c r="L101" s="29"/>
      <c r="M101" s="7"/>
    </row>
    <row r="102" spans="1:13" ht="25.5" customHeight="1" x14ac:dyDescent="0.25">
      <c r="A102" s="59" t="s">
        <v>172</v>
      </c>
      <c r="B102" s="60" t="s">
        <v>19</v>
      </c>
      <c r="C102" s="61" t="s">
        <v>173</v>
      </c>
      <c r="D102" s="62">
        <f t="shared" ref="D102:H102" si="27">SUM(D103:D116)</f>
        <v>301686400</v>
      </c>
      <c r="E102" s="62">
        <f t="shared" si="27"/>
        <v>300108000</v>
      </c>
      <c r="F102" s="62">
        <f t="shared" si="27"/>
        <v>1578400</v>
      </c>
      <c r="G102" s="62">
        <f t="shared" si="27"/>
        <v>49889638.399999999</v>
      </c>
      <c r="H102" s="62">
        <f t="shared" si="27"/>
        <v>49765664.480000004</v>
      </c>
      <c r="I102" s="29">
        <v>544995.04</v>
      </c>
      <c r="J102" s="66">
        <f>G102/D102*100</f>
        <v>16.53691992744784</v>
      </c>
      <c r="K102" s="66">
        <f>H102/E102*100</f>
        <v>16.582585096032094</v>
      </c>
      <c r="L102" s="66">
        <f>I102/F102*100</f>
        <v>34.528322351748606</v>
      </c>
      <c r="M102" s="7"/>
    </row>
    <row r="103" spans="1:13" ht="51" customHeight="1" x14ac:dyDescent="0.25">
      <c r="A103" s="26" t="s">
        <v>174</v>
      </c>
      <c r="B103" s="27" t="s">
        <v>19</v>
      </c>
      <c r="C103" s="28" t="s">
        <v>175</v>
      </c>
      <c r="D103" s="29"/>
      <c r="E103" s="29"/>
      <c r="F103" s="29"/>
      <c r="G103" s="29"/>
      <c r="H103" s="29"/>
      <c r="I103" s="29"/>
      <c r="J103" s="29"/>
      <c r="K103" s="29"/>
      <c r="L103" s="29"/>
      <c r="M103" s="7"/>
    </row>
    <row r="104" spans="1:13" ht="51" customHeight="1" x14ac:dyDescent="0.25">
      <c r="A104" s="26" t="s">
        <v>176</v>
      </c>
      <c r="B104" s="27" t="s">
        <v>19</v>
      </c>
      <c r="C104" s="28" t="s">
        <v>177</v>
      </c>
      <c r="D104" s="29"/>
      <c r="E104" s="29"/>
      <c r="F104" s="29"/>
      <c r="G104" s="29"/>
      <c r="H104" s="29"/>
      <c r="I104" s="29"/>
      <c r="J104" s="29"/>
      <c r="K104" s="29"/>
      <c r="L104" s="29"/>
      <c r="M104" s="7"/>
    </row>
    <row r="105" spans="1:13" ht="38.25" customHeight="1" x14ac:dyDescent="0.25">
      <c r="A105" s="26" t="s">
        <v>178</v>
      </c>
      <c r="B105" s="27" t="s">
        <v>19</v>
      </c>
      <c r="C105" s="28" t="s">
        <v>179</v>
      </c>
      <c r="D105" s="29">
        <v>693200</v>
      </c>
      <c r="E105" s="29"/>
      <c r="F105" s="29">
        <v>693200</v>
      </c>
      <c r="G105" s="29">
        <v>61986.96</v>
      </c>
      <c r="H105" s="29">
        <v>0</v>
      </c>
      <c r="I105" s="29">
        <v>61986.96</v>
      </c>
      <c r="J105" s="22">
        <f t="shared" ref="J105:L111" si="28">G105/D105*100</f>
        <v>8.9421465666474322</v>
      </c>
      <c r="K105" s="22" t="e">
        <f t="shared" si="28"/>
        <v>#DIV/0!</v>
      </c>
      <c r="L105" s="22">
        <f t="shared" si="28"/>
        <v>8.9421465666474322</v>
      </c>
      <c r="M105" s="7"/>
    </row>
    <row r="106" spans="1:13" ht="51" customHeight="1" x14ac:dyDescent="0.25">
      <c r="A106" s="26" t="s">
        <v>180</v>
      </c>
      <c r="B106" s="27" t="s">
        <v>19</v>
      </c>
      <c r="C106" s="28" t="s">
        <v>181</v>
      </c>
      <c r="D106" s="29">
        <v>693200</v>
      </c>
      <c r="E106" s="29"/>
      <c r="F106" s="29">
        <v>693200</v>
      </c>
      <c r="G106" s="29">
        <v>61986.96</v>
      </c>
      <c r="H106" s="29">
        <v>0</v>
      </c>
      <c r="I106" s="29">
        <v>61986.96</v>
      </c>
      <c r="J106" s="22">
        <f t="shared" si="28"/>
        <v>8.9421465666474322</v>
      </c>
      <c r="K106" s="22" t="e">
        <f t="shared" si="28"/>
        <v>#DIV/0!</v>
      </c>
      <c r="L106" s="22">
        <f t="shared" si="28"/>
        <v>8.9421465666474322</v>
      </c>
      <c r="M106" s="7"/>
    </row>
    <row r="107" spans="1:13" ht="63" customHeight="1" x14ac:dyDescent="0.25">
      <c r="A107" s="26" t="s">
        <v>182</v>
      </c>
      <c r="B107" s="27" t="s">
        <v>19</v>
      </c>
      <c r="C107" s="28" t="s">
        <v>183</v>
      </c>
      <c r="D107" s="29">
        <v>13432400</v>
      </c>
      <c r="E107" s="29">
        <v>13432400</v>
      </c>
      <c r="F107" s="29"/>
      <c r="G107" s="29">
        <v>2048997.44</v>
      </c>
      <c r="H107" s="29">
        <v>2048997.44</v>
      </c>
      <c r="I107" s="29"/>
      <c r="J107" s="22">
        <f t="shared" si="28"/>
        <v>15.254142521068461</v>
      </c>
      <c r="K107" s="22">
        <f t="shared" si="28"/>
        <v>15.254142521068461</v>
      </c>
      <c r="L107" s="22" t="e">
        <f t="shared" si="28"/>
        <v>#DIV/0!</v>
      </c>
      <c r="M107" s="7"/>
    </row>
    <row r="108" spans="1:13" ht="48.75" customHeight="1" x14ac:dyDescent="0.25">
      <c r="A108" s="26" t="s">
        <v>184</v>
      </c>
      <c r="B108" s="27" t="s">
        <v>19</v>
      </c>
      <c r="C108" s="28" t="s">
        <v>185</v>
      </c>
      <c r="D108" s="29">
        <v>13432400</v>
      </c>
      <c r="E108" s="29">
        <v>13432400</v>
      </c>
      <c r="F108" s="29"/>
      <c r="G108" s="29">
        <v>2048997.44</v>
      </c>
      <c r="H108" s="29">
        <v>2048997.44</v>
      </c>
      <c r="I108" s="29"/>
      <c r="J108" s="22">
        <f t="shared" si="28"/>
        <v>15.254142521068461</v>
      </c>
      <c r="K108" s="22">
        <f t="shared" si="28"/>
        <v>15.254142521068461</v>
      </c>
      <c r="L108" s="22" t="e">
        <f t="shared" si="28"/>
        <v>#DIV/0!</v>
      </c>
      <c r="M108" s="7"/>
    </row>
    <row r="109" spans="1:13" ht="45" customHeight="1" x14ac:dyDescent="0.25">
      <c r="A109" s="26" t="s">
        <v>186</v>
      </c>
      <c r="B109" s="27" t="s">
        <v>19</v>
      </c>
      <c r="C109" s="28" t="s">
        <v>187</v>
      </c>
      <c r="D109" s="29">
        <f t="shared" ref="D109:I109" si="29">D110+D111+D114</f>
        <v>7244100</v>
      </c>
      <c r="E109" s="29">
        <f t="shared" si="29"/>
        <v>7148100</v>
      </c>
      <c r="F109" s="29">
        <f t="shared" si="29"/>
        <v>96000</v>
      </c>
      <c r="G109" s="29">
        <f t="shared" si="29"/>
        <v>1053834.8</v>
      </c>
      <c r="H109" s="29">
        <f t="shared" si="29"/>
        <v>1053834.8</v>
      </c>
      <c r="I109" s="29">
        <f t="shared" si="29"/>
        <v>0</v>
      </c>
      <c r="J109" s="22">
        <f t="shared" si="28"/>
        <v>14.547491061691584</v>
      </c>
      <c r="K109" s="22">
        <f t="shared" si="28"/>
        <v>14.74286593640268</v>
      </c>
      <c r="L109" s="22">
        <f t="shared" si="28"/>
        <v>0</v>
      </c>
      <c r="M109" s="7"/>
    </row>
    <row r="110" spans="1:13" ht="55.5" customHeight="1" x14ac:dyDescent="0.25">
      <c r="A110" s="26" t="s">
        <v>188</v>
      </c>
      <c r="B110" s="27" t="s">
        <v>19</v>
      </c>
      <c r="C110" s="28" t="s">
        <v>189</v>
      </c>
      <c r="D110" s="29">
        <v>7144900</v>
      </c>
      <c r="E110" s="29">
        <v>7144900</v>
      </c>
      <c r="F110" s="29"/>
      <c r="G110" s="29">
        <v>1053834.8</v>
      </c>
      <c r="H110" s="29">
        <v>1053834.8</v>
      </c>
      <c r="I110" s="29"/>
      <c r="J110" s="22">
        <f t="shared" si="28"/>
        <v>14.749468851908354</v>
      </c>
      <c r="K110" s="22">
        <f t="shared" si="28"/>
        <v>14.749468851908354</v>
      </c>
      <c r="L110" s="22" t="e">
        <f t="shared" si="28"/>
        <v>#DIV/0!</v>
      </c>
      <c r="M110" s="7"/>
    </row>
    <row r="111" spans="1:13" ht="64.5" customHeight="1" x14ac:dyDescent="0.25">
      <c r="A111" s="26" t="s">
        <v>190</v>
      </c>
      <c r="B111" s="27" t="s">
        <v>19</v>
      </c>
      <c r="C111" s="28" t="s">
        <v>191</v>
      </c>
      <c r="D111" s="29">
        <v>96000</v>
      </c>
      <c r="E111" s="29"/>
      <c r="F111" s="29">
        <v>96000</v>
      </c>
      <c r="G111" s="29"/>
      <c r="H111" s="29"/>
      <c r="I111" s="29"/>
      <c r="J111" s="22">
        <f t="shared" si="28"/>
        <v>0</v>
      </c>
      <c r="K111" s="22" t="e">
        <f t="shared" si="28"/>
        <v>#DIV/0!</v>
      </c>
      <c r="L111" s="22">
        <f t="shared" si="28"/>
        <v>0</v>
      </c>
      <c r="M111" s="7"/>
    </row>
    <row r="112" spans="1:13" ht="48" customHeight="1" x14ac:dyDescent="0.25">
      <c r="A112" s="26" t="s">
        <v>192</v>
      </c>
      <c r="B112" s="27" t="s">
        <v>19</v>
      </c>
      <c r="C112" s="28" t="s">
        <v>193</v>
      </c>
      <c r="D112" s="29"/>
      <c r="E112" s="29"/>
      <c r="F112" s="29"/>
      <c r="G112" s="29"/>
      <c r="H112" s="29"/>
      <c r="I112" s="29"/>
      <c r="J112" s="29"/>
      <c r="K112" s="29"/>
      <c r="L112" s="29"/>
      <c r="M112" s="7"/>
    </row>
    <row r="113" spans="1:13" ht="56.25" customHeight="1" x14ac:dyDescent="0.25">
      <c r="A113" s="26" t="s">
        <v>194</v>
      </c>
      <c r="B113" s="27" t="s">
        <v>19</v>
      </c>
      <c r="C113" s="28" t="s">
        <v>195</v>
      </c>
      <c r="D113" s="29"/>
      <c r="E113" s="29"/>
      <c r="F113" s="29"/>
      <c r="G113" s="29"/>
      <c r="H113" s="29"/>
      <c r="I113" s="29"/>
      <c r="J113" s="29"/>
      <c r="K113" s="29"/>
      <c r="L113" s="29"/>
      <c r="M113" s="7"/>
    </row>
    <row r="114" spans="1:13" ht="39" customHeight="1" x14ac:dyDescent="0.25">
      <c r="A114" s="26" t="s">
        <v>416</v>
      </c>
      <c r="B114" s="27" t="s">
        <v>19</v>
      </c>
      <c r="C114" s="28" t="s">
        <v>417</v>
      </c>
      <c r="D114" s="29">
        <v>3200</v>
      </c>
      <c r="E114" s="29">
        <v>3200</v>
      </c>
      <c r="F114" s="29"/>
      <c r="G114" s="29"/>
      <c r="H114" s="29"/>
      <c r="I114" s="29"/>
      <c r="J114" s="22">
        <f t="shared" ref="J114" si="30">G114/D114*100</f>
        <v>0</v>
      </c>
      <c r="K114" s="29"/>
      <c r="L114" s="29"/>
      <c r="M114" s="7"/>
    </row>
    <row r="115" spans="1:13" ht="15" customHeight="1" x14ac:dyDescent="0.25">
      <c r="A115" s="26" t="s">
        <v>196</v>
      </c>
      <c r="B115" s="27" t="s">
        <v>19</v>
      </c>
      <c r="C115" s="28" t="s">
        <v>197</v>
      </c>
      <c r="D115" s="29">
        <v>129473500</v>
      </c>
      <c r="E115" s="29">
        <v>129473500</v>
      </c>
      <c r="F115" s="29"/>
      <c r="G115" s="29">
        <v>21780000</v>
      </c>
      <c r="H115" s="29">
        <v>21780000</v>
      </c>
      <c r="I115" s="29"/>
      <c r="J115" s="22">
        <f t="shared" ref="J115:L118" si="31">G115/D115*100</f>
        <v>16.82197515321668</v>
      </c>
      <c r="K115" s="22">
        <f t="shared" si="31"/>
        <v>16.82197515321668</v>
      </c>
      <c r="L115" s="22" t="e">
        <f t="shared" si="31"/>
        <v>#DIV/0!</v>
      </c>
      <c r="M115" s="7"/>
    </row>
    <row r="116" spans="1:13" ht="25.5" customHeight="1" x14ac:dyDescent="0.25">
      <c r="A116" s="26" t="s">
        <v>198</v>
      </c>
      <c r="B116" s="27" t="s">
        <v>19</v>
      </c>
      <c r="C116" s="28" t="s">
        <v>199</v>
      </c>
      <c r="D116" s="29">
        <v>129473500</v>
      </c>
      <c r="E116" s="29">
        <v>129473500</v>
      </c>
      <c r="F116" s="29"/>
      <c r="G116" s="29">
        <v>21780000</v>
      </c>
      <c r="H116" s="29">
        <v>21780000</v>
      </c>
      <c r="I116" s="29"/>
      <c r="J116" s="22">
        <f t="shared" si="31"/>
        <v>16.82197515321668</v>
      </c>
      <c r="K116" s="22">
        <f t="shared" si="31"/>
        <v>16.82197515321668</v>
      </c>
      <c r="L116" s="22" t="e">
        <f t="shared" si="31"/>
        <v>#DIV/0!</v>
      </c>
      <c r="M116" s="7"/>
    </row>
    <row r="117" spans="1:13" ht="15" customHeight="1" x14ac:dyDescent="0.25">
      <c r="A117" s="26" t="s">
        <v>200</v>
      </c>
      <c r="B117" s="27" t="s">
        <v>19</v>
      </c>
      <c r="C117" s="28" t="s">
        <v>399</v>
      </c>
      <c r="D117" s="29"/>
      <c r="E117" s="29"/>
      <c r="F117" s="29"/>
      <c r="G117" s="29"/>
      <c r="H117" s="29"/>
      <c r="I117" s="29"/>
      <c r="J117" s="22" t="e">
        <f t="shared" si="31"/>
        <v>#DIV/0!</v>
      </c>
      <c r="K117" s="22" t="e">
        <f t="shared" si="31"/>
        <v>#DIV/0!</v>
      </c>
      <c r="L117" s="22" t="e">
        <f t="shared" si="31"/>
        <v>#DIV/0!</v>
      </c>
      <c r="M117" s="7"/>
    </row>
    <row r="118" spans="1:13" ht="74.25" customHeight="1" x14ac:dyDescent="0.25">
      <c r="A118" s="26" t="s">
        <v>201</v>
      </c>
      <c r="B118" s="27" t="s">
        <v>19</v>
      </c>
      <c r="C118" s="28" t="s">
        <v>202</v>
      </c>
      <c r="D118" s="29"/>
      <c r="E118" s="29">
        <v>222893.79</v>
      </c>
      <c r="F118" s="29"/>
      <c r="G118" s="29"/>
      <c r="H118" s="29">
        <v>222893.79</v>
      </c>
      <c r="I118" s="29"/>
      <c r="J118" s="22" t="e">
        <f t="shared" si="31"/>
        <v>#DIV/0!</v>
      </c>
      <c r="K118" s="22">
        <f t="shared" si="31"/>
        <v>100</v>
      </c>
      <c r="L118" s="22" t="e">
        <f t="shared" si="31"/>
        <v>#DIV/0!</v>
      </c>
      <c r="M118" s="7"/>
    </row>
    <row r="119" spans="1:13" ht="63.75" customHeight="1" x14ac:dyDescent="0.25">
      <c r="A119" s="26" t="s">
        <v>203</v>
      </c>
      <c r="B119" s="27" t="s">
        <v>19</v>
      </c>
      <c r="C119" s="28" t="s">
        <v>204</v>
      </c>
      <c r="D119" s="29"/>
      <c r="E119" s="29"/>
      <c r="F119" s="29"/>
      <c r="G119" s="29"/>
      <c r="H119" s="29"/>
      <c r="I119" s="29"/>
      <c r="J119" s="29"/>
      <c r="K119" s="29"/>
      <c r="L119" s="29"/>
      <c r="M119" s="7"/>
    </row>
    <row r="120" spans="1:13" ht="63.75" customHeight="1" x14ac:dyDescent="0.25">
      <c r="A120" s="26" t="s">
        <v>205</v>
      </c>
      <c r="B120" s="27" t="s">
        <v>19</v>
      </c>
      <c r="C120" s="28" t="s">
        <v>206</v>
      </c>
      <c r="D120" s="29"/>
      <c r="E120" s="29"/>
      <c r="F120" s="29"/>
      <c r="G120" s="29"/>
      <c r="H120" s="29"/>
      <c r="I120" s="29"/>
      <c r="J120" s="29"/>
      <c r="K120" s="29"/>
      <c r="L120" s="29"/>
      <c r="M120" s="7"/>
    </row>
    <row r="121" spans="1:13" ht="51" customHeight="1" x14ac:dyDescent="0.25">
      <c r="A121" s="26" t="s">
        <v>207</v>
      </c>
      <c r="B121" s="27" t="s">
        <v>19</v>
      </c>
      <c r="C121" s="28" t="s">
        <v>208</v>
      </c>
      <c r="D121" s="29"/>
      <c r="E121" s="29"/>
      <c r="F121" s="29"/>
      <c r="G121" s="29"/>
      <c r="H121" s="29"/>
      <c r="I121" s="29"/>
      <c r="J121" s="29"/>
      <c r="K121" s="29"/>
      <c r="L121" s="29"/>
      <c r="M121" s="7"/>
    </row>
    <row r="122" spans="1:13" ht="51" customHeight="1" x14ac:dyDescent="0.25">
      <c r="A122" s="26" t="s">
        <v>412</v>
      </c>
      <c r="B122" s="27" t="s">
        <v>19</v>
      </c>
      <c r="C122" s="28" t="s">
        <v>413</v>
      </c>
      <c r="D122" s="29"/>
      <c r="E122" s="29"/>
      <c r="F122" s="29"/>
      <c r="G122" s="29"/>
      <c r="H122" s="29"/>
      <c r="I122" s="29"/>
      <c r="J122" s="22" t="e">
        <f t="shared" ref="J122:L124" si="32">G122/D122*100</f>
        <v>#DIV/0!</v>
      </c>
      <c r="K122" s="29"/>
      <c r="L122" s="29"/>
      <c r="M122" s="7"/>
    </row>
    <row r="123" spans="1:13" ht="80.25" customHeight="1" x14ac:dyDescent="0.25">
      <c r="A123" s="26" t="s">
        <v>209</v>
      </c>
      <c r="B123" s="27" t="s">
        <v>19</v>
      </c>
      <c r="C123" s="28" t="s">
        <v>210</v>
      </c>
      <c r="D123" s="29"/>
      <c r="E123" s="29"/>
      <c r="F123" s="29"/>
      <c r="G123" s="29">
        <v>-463171.21</v>
      </c>
      <c r="H123" s="29">
        <v>-463171.21</v>
      </c>
      <c r="I123" s="29"/>
      <c r="J123" s="22" t="e">
        <f t="shared" si="32"/>
        <v>#DIV/0!</v>
      </c>
      <c r="K123" s="22" t="e">
        <f t="shared" si="32"/>
        <v>#DIV/0!</v>
      </c>
      <c r="L123" s="22" t="e">
        <f t="shared" si="32"/>
        <v>#DIV/0!</v>
      </c>
      <c r="M123" s="7"/>
    </row>
    <row r="124" spans="1:13" ht="62.25" customHeight="1" x14ac:dyDescent="0.25">
      <c r="A124" s="26" t="s">
        <v>211</v>
      </c>
      <c r="B124" s="27" t="s">
        <v>19</v>
      </c>
      <c r="C124" s="28" t="s">
        <v>212</v>
      </c>
      <c r="D124" s="29"/>
      <c r="E124" s="29"/>
      <c r="F124" s="29"/>
      <c r="G124" s="29">
        <v>-463171.21</v>
      </c>
      <c r="H124" s="29">
        <v>-463171.21</v>
      </c>
      <c r="I124" s="29"/>
      <c r="J124" s="22" t="e">
        <f t="shared" si="32"/>
        <v>#DIV/0!</v>
      </c>
      <c r="K124" s="22" t="e">
        <f t="shared" si="32"/>
        <v>#DIV/0!</v>
      </c>
      <c r="L124" s="22" t="e">
        <f t="shared" si="32"/>
        <v>#DIV/0!</v>
      </c>
      <c r="M124" s="7"/>
    </row>
    <row r="125" spans="1:13" ht="51" customHeight="1" x14ac:dyDescent="0.25">
      <c r="A125" s="26" t="s">
        <v>213</v>
      </c>
      <c r="B125" s="27" t="s">
        <v>19</v>
      </c>
      <c r="C125" s="28" t="s">
        <v>214</v>
      </c>
      <c r="D125" s="29"/>
      <c r="E125" s="29"/>
      <c r="F125" s="29"/>
      <c r="G125" s="29"/>
      <c r="H125" s="29"/>
      <c r="I125" s="29"/>
      <c r="J125" s="29"/>
      <c r="K125" s="29"/>
      <c r="L125" s="29"/>
      <c r="M125" s="7"/>
    </row>
    <row r="126" spans="1:13" hidden="1" x14ac:dyDescent="0.25">
      <c r="A126" s="8"/>
      <c r="B126" s="11"/>
      <c r="C126" s="11"/>
      <c r="D126" s="12"/>
      <c r="E126" s="12"/>
      <c r="F126" s="12"/>
      <c r="G126" s="12"/>
      <c r="H126" s="12"/>
      <c r="I126" s="12"/>
      <c r="J126" s="12"/>
      <c r="K126" s="12"/>
      <c r="L126" s="12"/>
      <c r="M126" s="3" t="s">
        <v>215</v>
      </c>
    </row>
    <row r="127" spans="1:13" hidden="1" x14ac:dyDescent="0.25">
      <c r="A127" s="8"/>
      <c r="B127" s="8"/>
      <c r="C127" s="8"/>
      <c r="D127" s="13"/>
      <c r="E127" s="13"/>
      <c r="F127" s="13"/>
      <c r="G127" s="13"/>
      <c r="H127" s="13"/>
      <c r="I127" s="13"/>
      <c r="J127" s="13"/>
      <c r="K127" s="13"/>
      <c r="L127" s="13"/>
      <c r="M127" s="3" t="s">
        <v>215</v>
      </c>
    </row>
  </sheetData>
  <mergeCells count="9">
    <mergeCell ref="K6:K7"/>
    <mergeCell ref="L6:L7"/>
    <mergeCell ref="G6:I6"/>
    <mergeCell ref="B1:F3"/>
    <mergeCell ref="A6:A7"/>
    <mergeCell ref="B6:B7"/>
    <mergeCell ref="C6:C7"/>
    <mergeCell ref="D6:F6"/>
    <mergeCell ref="J6:J7"/>
  </mergeCells>
  <pageMargins left="0.78749999999999998" right="0.3152778" top="0.59027779999999996" bottom="0.39374999999999999" header="0" footer="0"/>
  <pageSetup paperSize="9" scale="45" orientation="landscape" r:id="rId1"/>
  <headerFooter>
    <oddFooter>&amp;R&amp;D СТР. &amp;P</oddFooter>
    <evenFooter>&amp;R&amp;D СТР. &amp;P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2"/>
  <sheetViews>
    <sheetView topLeftCell="A52" workbookViewId="0">
      <selection activeCell="D55" sqref="D55"/>
    </sheetView>
  </sheetViews>
  <sheetFormatPr defaultRowHeight="15" x14ac:dyDescent="0.25"/>
  <cols>
    <col min="1" max="1" width="46.85546875" style="1" customWidth="1"/>
    <col min="2" max="2" width="7.140625" style="1" customWidth="1"/>
    <col min="3" max="3" width="31.42578125" style="1" customWidth="1"/>
    <col min="4" max="4" width="16.5703125" style="1" customWidth="1"/>
    <col min="5" max="5" width="16.7109375" style="1" customWidth="1"/>
    <col min="6" max="7" width="15.42578125" style="1" customWidth="1"/>
    <col min="8" max="8" width="16.7109375" style="1" customWidth="1"/>
    <col min="9" max="12" width="14.7109375" style="1" customWidth="1"/>
    <col min="13" max="13" width="9.7109375" style="1" customWidth="1"/>
    <col min="14" max="16384" width="9.140625" style="1"/>
  </cols>
  <sheetData>
    <row r="1" spans="1:13" ht="7.5" customHeight="1" x14ac:dyDescent="0.25">
      <c r="A1" s="14"/>
      <c r="B1" s="15"/>
      <c r="C1" s="10"/>
      <c r="D1" s="10"/>
      <c r="E1" s="10"/>
      <c r="F1" s="10"/>
      <c r="G1" s="10"/>
      <c r="H1" s="3"/>
      <c r="I1" s="3"/>
      <c r="J1" s="3"/>
      <c r="K1" s="3"/>
      <c r="L1" s="3"/>
      <c r="M1" s="3"/>
    </row>
    <row r="2" spans="1:13" ht="14.1" customHeight="1" x14ac:dyDescent="0.25">
      <c r="A2" s="30"/>
      <c r="B2" s="30"/>
      <c r="C2" s="30" t="s">
        <v>358</v>
      </c>
      <c r="D2" s="31"/>
      <c r="E2" s="31"/>
      <c r="F2" s="32"/>
      <c r="G2" s="32"/>
      <c r="H2" s="33"/>
      <c r="I2" s="33"/>
      <c r="J2" s="33"/>
      <c r="K2" s="33"/>
      <c r="L2" s="33"/>
      <c r="M2" s="3"/>
    </row>
    <row r="3" spans="1:13" ht="12.95" customHeight="1" x14ac:dyDescent="0.25">
      <c r="A3" s="34"/>
      <c r="B3" s="34"/>
      <c r="C3" s="34"/>
      <c r="D3" s="35"/>
      <c r="E3" s="35"/>
      <c r="F3" s="35"/>
      <c r="G3" s="36"/>
      <c r="H3" s="37"/>
      <c r="I3" s="37"/>
      <c r="J3" s="37"/>
      <c r="K3" s="37"/>
      <c r="L3" s="37"/>
      <c r="M3" s="3"/>
    </row>
    <row r="4" spans="1:13" ht="18" customHeight="1" x14ac:dyDescent="0.25">
      <c r="A4" s="79" t="s">
        <v>0</v>
      </c>
      <c r="B4" s="79" t="s">
        <v>1</v>
      </c>
      <c r="C4" s="79" t="s">
        <v>216</v>
      </c>
      <c r="D4" s="81" t="s">
        <v>3</v>
      </c>
      <c r="E4" s="77"/>
      <c r="F4" s="77"/>
      <c r="G4" s="81" t="s">
        <v>4</v>
      </c>
      <c r="H4" s="77"/>
      <c r="I4" s="77"/>
      <c r="J4" s="75" t="s">
        <v>370</v>
      </c>
      <c r="K4" s="75" t="s">
        <v>371</v>
      </c>
      <c r="L4" s="75" t="s">
        <v>372</v>
      </c>
      <c r="M4" s="5"/>
    </row>
    <row r="5" spans="1:13" ht="140.44999999999999" customHeight="1" x14ac:dyDescent="0.25">
      <c r="A5" s="80"/>
      <c r="B5" s="80"/>
      <c r="C5" s="80"/>
      <c r="D5" s="18" t="s">
        <v>356</v>
      </c>
      <c r="E5" s="18" t="s">
        <v>217</v>
      </c>
      <c r="F5" s="18" t="s">
        <v>8</v>
      </c>
      <c r="G5" s="18" t="s">
        <v>356</v>
      </c>
      <c r="H5" s="18" t="s">
        <v>7</v>
      </c>
      <c r="I5" s="18" t="s">
        <v>8</v>
      </c>
      <c r="J5" s="76"/>
      <c r="K5" s="76"/>
      <c r="L5" s="76"/>
      <c r="M5" s="5"/>
    </row>
    <row r="6" spans="1:13" ht="11.45" customHeight="1" thickBot="1" x14ac:dyDescent="0.3">
      <c r="A6" s="18" t="s">
        <v>9</v>
      </c>
      <c r="B6" s="18" t="s">
        <v>10</v>
      </c>
      <c r="C6" s="18" t="s">
        <v>11</v>
      </c>
      <c r="D6" s="19" t="s">
        <v>12</v>
      </c>
      <c r="E6" s="19" t="s">
        <v>13</v>
      </c>
      <c r="F6" s="19" t="s">
        <v>14</v>
      </c>
      <c r="G6" s="19" t="s">
        <v>15</v>
      </c>
      <c r="H6" s="19" t="s">
        <v>16</v>
      </c>
      <c r="I6" s="19" t="s">
        <v>17</v>
      </c>
      <c r="J6" s="19" t="s">
        <v>381</v>
      </c>
      <c r="K6" s="19" t="s">
        <v>382</v>
      </c>
      <c r="L6" s="19" t="s">
        <v>383</v>
      </c>
      <c r="M6" s="5"/>
    </row>
    <row r="7" spans="1:13" ht="30" customHeight="1" x14ac:dyDescent="0.25">
      <c r="A7" s="67" t="s">
        <v>218</v>
      </c>
      <c r="B7" s="64" t="s">
        <v>219</v>
      </c>
      <c r="C7" s="68" t="s">
        <v>398</v>
      </c>
      <c r="D7" s="62">
        <f t="shared" ref="D7:I7" si="0">D9+D18+D20+D25+D31+D38+D44+D47+D49+D53+D56+D58+D36</f>
        <v>390981908.74000001</v>
      </c>
      <c r="E7" s="62">
        <f t="shared" si="0"/>
        <v>344879255</v>
      </c>
      <c r="F7" s="62">
        <f t="shared" si="0"/>
        <v>58647447.530000001</v>
      </c>
      <c r="G7" s="62">
        <f t="shared" si="0"/>
        <v>55403328</v>
      </c>
      <c r="H7" s="62">
        <f t="shared" si="0"/>
        <v>52101531.919999994</v>
      </c>
      <c r="I7" s="62">
        <f t="shared" si="0"/>
        <v>6054489.8700000001</v>
      </c>
      <c r="J7" s="62">
        <f>G7/D7*100</f>
        <v>14.170304753625517</v>
      </c>
      <c r="K7" s="62">
        <f>H7/E7*100</f>
        <v>15.107180604411823</v>
      </c>
      <c r="L7" s="62">
        <f>I7/F7*100</f>
        <v>10.323535166475812</v>
      </c>
      <c r="M7" s="7"/>
    </row>
    <row r="8" spans="1:13" ht="30" customHeight="1" x14ac:dyDescent="0.25">
      <c r="A8" s="38" t="s">
        <v>22</v>
      </c>
      <c r="B8" s="39"/>
      <c r="C8" s="40"/>
      <c r="D8" s="40"/>
      <c r="E8" s="40"/>
      <c r="F8" s="40"/>
      <c r="G8" s="40"/>
      <c r="H8" s="40"/>
      <c r="I8" s="40"/>
      <c r="J8" s="40"/>
      <c r="K8" s="40"/>
      <c r="L8" s="40"/>
      <c r="M8" s="7"/>
    </row>
    <row r="9" spans="1:13" ht="28.5" customHeight="1" x14ac:dyDescent="0.25">
      <c r="A9" s="59" t="s">
        <v>220</v>
      </c>
      <c r="B9" s="60" t="s">
        <v>221</v>
      </c>
      <c r="C9" s="61" t="s">
        <v>222</v>
      </c>
      <c r="D9" s="62">
        <f t="shared" ref="D9:I9" si="1">SUM(D10:D17)</f>
        <v>102233113.56999999</v>
      </c>
      <c r="E9" s="62">
        <f t="shared" si="1"/>
        <v>73273395</v>
      </c>
      <c r="F9" s="62">
        <f t="shared" si="1"/>
        <v>28959718.57</v>
      </c>
      <c r="G9" s="62">
        <f t="shared" si="1"/>
        <v>14966926.66</v>
      </c>
      <c r="H9" s="62">
        <f t="shared" si="1"/>
        <v>11165791.050000001</v>
      </c>
      <c r="I9" s="62">
        <f t="shared" si="1"/>
        <v>3801135.61</v>
      </c>
      <c r="J9" s="62">
        <f t="shared" ref="J9:L12" si="2">G9/D9*100</f>
        <v>14.639998858835501</v>
      </c>
      <c r="K9" s="62">
        <f t="shared" si="2"/>
        <v>15.23853378159972</v>
      </c>
      <c r="L9" s="62">
        <f t="shared" si="2"/>
        <v>13.125595819628161</v>
      </c>
      <c r="M9" s="7"/>
    </row>
    <row r="10" spans="1:13" ht="25.5" customHeight="1" x14ac:dyDescent="0.25">
      <c r="A10" s="69" t="s">
        <v>223</v>
      </c>
      <c r="B10" s="70" t="s">
        <v>221</v>
      </c>
      <c r="C10" s="71" t="s">
        <v>224</v>
      </c>
      <c r="D10" s="72">
        <v>7336985.5700000003</v>
      </c>
      <c r="E10" s="72">
        <v>2536800</v>
      </c>
      <c r="F10" s="72">
        <v>4800185.57</v>
      </c>
      <c r="G10" s="72">
        <v>937795.91</v>
      </c>
      <c r="H10" s="72">
        <v>328523.7</v>
      </c>
      <c r="I10" s="72">
        <v>609272.21</v>
      </c>
      <c r="J10" s="29">
        <f t="shared" si="2"/>
        <v>12.781760316314756</v>
      </c>
      <c r="K10" s="29">
        <f t="shared" si="2"/>
        <v>12.950319299905393</v>
      </c>
      <c r="L10" s="29">
        <f t="shared" si="2"/>
        <v>12.692680337356208</v>
      </c>
      <c r="M10" s="7"/>
    </row>
    <row r="11" spans="1:13" ht="41.25" customHeight="1" x14ac:dyDescent="0.25">
      <c r="A11" s="69" t="s">
        <v>225</v>
      </c>
      <c r="B11" s="70" t="s">
        <v>221</v>
      </c>
      <c r="C11" s="71" t="s">
        <v>226</v>
      </c>
      <c r="D11" s="72">
        <v>1169600</v>
      </c>
      <c r="E11" s="72">
        <v>1089600</v>
      </c>
      <c r="F11" s="72">
        <v>80000</v>
      </c>
      <c r="G11" s="72">
        <v>18490</v>
      </c>
      <c r="H11" s="72">
        <v>18490</v>
      </c>
      <c r="I11" s="72"/>
      <c r="J11" s="29">
        <f t="shared" si="2"/>
        <v>1.5808823529411764</v>
      </c>
      <c r="K11" s="29">
        <f t="shared" si="2"/>
        <v>1.6969530102790016</v>
      </c>
      <c r="L11" s="29">
        <f t="shared" si="2"/>
        <v>0</v>
      </c>
      <c r="M11" s="7"/>
    </row>
    <row r="12" spans="1:13" ht="51" customHeight="1" x14ac:dyDescent="0.25">
      <c r="A12" s="69" t="s">
        <v>227</v>
      </c>
      <c r="B12" s="70" t="s">
        <v>221</v>
      </c>
      <c r="C12" s="71" t="s">
        <v>228</v>
      </c>
      <c r="D12" s="72">
        <v>46022183</v>
      </c>
      <c r="E12" s="72">
        <v>22101150</v>
      </c>
      <c r="F12" s="72">
        <v>23921033</v>
      </c>
      <c r="G12" s="72">
        <v>6270415.1399999997</v>
      </c>
      <c r="H12" s="72">
        <v>3078551.74</v>
      </c>
      <c r="I12" s="72">
        <v>3191863.4</v>
      </c>
      <c r="J12" s="29">
        <f t="shared" si="2"/>
        <v>13.624766865144142</v>
      </c>
      <c r="K12" s="29">
        <f t="shared" si="2"/>
        <v>13.929373539385962</v>
      </c>
      <c r="L12" s="29">
        <f t="shared" si="2"/>
        <v>13.343334294969619</v>
      </c>
      <c r="M12" s="7"/>
    </row>
    <row r="13" spans="1:13" ht="15" customHeight="1" x14ac:dyDescent="0.25">
      <c r="A13" s="69" t="s">
        <v>229</v>
      </c>
      <c r="B13" s="70" t="s">
        <v>221</v>
      </c>
      <c r="C13" s="71" t="s">
        <v>230</v>
      </c>
      <c r="D13" s="72">
        <v>3200</v>
      </c>
      <c r="E13" s="72">
        <v>3200</v>
      </c>
      <c r="F13" s="72">
        <v>0</v>
      </c>
      <c r="G13" s="72">
        <v>0</v>
      </c>
      <c r="H13" s="72">
        <v>0</v>
      </c>
      <c r="I13" s="72">
        <v>0</v>
      </c>
      <c r="J13" s="29"/>
      <c r="K13" s="29"/>
      <c r="L13" s="29"/>
      <c r="M13" s="7"/>
    </row>
    <row r="14" spans="1:13" ht="38.25" customHeight="1" x14ac:dyDescent="0.25">
      <c r="A14" s="69" t="s">
        <v>231</v>
      </c>
      <c r="B14" s="70" t="s">
        <v>221</v>
      </c>
      <c r="C14" s="71" t="s">
        <v>232</v>
      </c>
      <c r="D14" s="72">
        <v>10620300</v>
      </c>
      <c r="E14" s="72">
        <v>10620300</v>
      </c>
      <c r="F14" s="72">
        <v>0</v>
      </c>
      <c r="G14" s="72">
        <v>1947154.93</v>
      </c>
      <c r="H14" s="72">
        <v>1947154.93</v>
      </c>
      <c r="I14" s="72">
        <v>0</v>
      </c>
      <c r="J14" s="29">
        <f>G14/D14*100</f>
        <v>18.334274267205259</v>
      </c>
      <c r="K14" s="29">
        <f>H14/E14*100</f>
        <v>18.334274267205259</v>
      </c>
      <c r="L14" s="29" t="e">
        <f>I14/F14*100</f>
        <v>#DIV/0!</v>
      </c>
      <c r="M14" s="7"/>
    </row>
    <row r="15" spans="1:13" ht="15" customHeight="1" x14ac:dyDescent="0.25">
      <c r="A15" s="69" t="s">
        <v>233</v>
      </c>
      <c r="B15" s="70" t="s">
        <v>221</v>
      </c>
      <c r="C15" s="71" t="s">
        <v>234</v>
      </c>
      <c r="D15" s="72"/>
      <c r="E15" s="72"/>
      <c r="F15" s="72"/>
      <c r="G15" s="72"/>
      <c r="H15" s="72"/>
      <c r="I15" s="72"/>
      <c r="J15" s="29"/>
      <c r="K15" s="29"/>
      <c r="L15" s="29"/>
      <c r="M15" s="7"/>
    </row>
    <row r="16" spans="1:13" ht="15" customHeight="1" x14ac:dyDescent="0.25">
      <c r="A16" s="69" t="s">
        <v>235</v>
      </c>
      <c r="B16" s="70" t="s">
        <v>221</v>
      </c>
      <c r="C16" s="71" t="s">
        <v>236</v>
      </c>
      <c r="D16" s="72">
        <v>205000</v>
      </c>
      <c r="E16" s="72">
        <v>50000</v>
      </c>
      <c r="F16" s="72">
        <v>155000</v>
      </c>
      <c r="G16" s="72">
        <v>0</v>
      </c>
      <c r="H16" s="72">
        <v>0</v>
      </c>
      <c r="I16" s="72">
        <v>0</v>
      </c>
      <c r="J16" s="72"/>
      <c r="K16" s="72"/>
      <c r="L16" s="72"/>
      <c r="M16" s="7"/>
    </row>
    <row r="17" spans="1:13" ht="15" customHeight="1" x14ac:dyDescent="0.25">
      <c r="A17" s="69" t="s">
        <v>237</v>
      </c>
      <c r="B17" s="70" t="s">
        <v>221</v>
      </c>
      <c r="C17" s="71" t="s">
        <v>238</v>
      </c>
      <c r="D17" s="72">
        <v>36875845</v>
      </c>
      <c r="E17" s="72">
        <v>36872345</v>
      </c>
      <c r="F17" s="72">
        <v>3500</v>
      </c>
      <c r="G17" s="72">
        <v>5793070.6799999997</v>
      </c>
      <c r="H17" s="72">
        <v>5793070.6799999997</v>
      </c>
      <c r="I17" s="72"/>
      <c r="J17" s="29">
        <f t="shared" ref="J17:J59" si="3">G17/D17*100</f>
        <v>15.70966219214773</v>
      </c>
      <c r="K17" s="29">
        <f t="shared" ref="K17:K59" si="4">H17/E17*100</f>
        <v>15.711153386094646</v>
      </c>
      <c r="L17" s="29">
        <f t="shared" ref="L17:L59" si="5">I17/F17*100</f>
        <v>0</v>
      </c>
      <c r="M17" s="7"/>
    </row>
    <row r="18" spans="1:13" ht="15" customHeight="1" x14ac:dyDescent="0.25">
      <c r="A18" s="59" t="s">
        <v>239</v>
      </c>
      <c r="B18" s="60" t="s">
        <v>221</v>
      </c>
      <c r="C18" s="61" t="s">
        <v>240</v>
      </c>
      <c r="D18" s="62">
        <f>D19</f>
        <v>693200</v>
      </c>
      <c r="E18" s="62">
        <v>0</v>
      </c>
      <c r="F18" s="62">
        <f>F19</f>
        <v>693200</v>
      </c>
      <c r="G18" s="62">
        <f>G19</f>
        <v>61986.96</v>
      </c>
      <c r="H18" s="62">
        <v>0</v>
      </c>
      <c r="I18" s="62">
        <f>I19</f>
        <v>61986.96</v>
      </c>
      <c r="J18" s="62">
        <f t="shared" si="3"/>
        <v>8.9421465666474322</v>
      </c>
      <c r="K18" s="62" t="e">
        <f t="shared" si="4"/>
        <v>#DIV/0!</v>
      </c>
      <c r="L18" s="62">
        <f t="shared" si="5"/>
        <v>8.9421465666474322</v>
      </c>
      <c r="M18" s="7"/>
    </row>
    <row r="19" spans="1:13" ht="15" customHeight="1" x14ac:dyDescent="0.25">
      <c r="A19" s="69" t="s">
        <v>241</v>
      </c>
      <c r="B19" s="70" t="s">
        <v>221</v>
      </c>
      <c r="C19" s="71" t="s">
        <v>242</v>
      </c>
      <c r="D19" s="72">
        <v>693200</v>
      </c>
      <c r="E19" s="72">
        <v>0</v>
      </c>
      <c r="F19" s="72">
        <v>693200</v>
      </c>
      <c r="G19" s="72">
        <v>61986.96</v>
      </c>
      <c r="H19" s="72">
        <v>0</v>
      </c>
      <c r="I19" s="72">
        <v>61986.96</v>
      </c>
      <c r="J19" s="29">
        <f t="shared" si="3"/>
        <v>8.9421465666474322</v>
      </c>
      <c r="K19" s="29" t="e">
        <f t="shared" si="4"/>
        <v>#DIV/0!</v>
      </c>
      <c r="L19" s="29">
        <f t="shared" si="5"/>
        <v>8.9421465666474322</v>
      </c>
      <c r="M19" s="7"/>
    </row>
    <row r="20" spans="1:13" ht="25.5" customHeight="1" x14ac:dyDescent="0.25">
      <c r="A20" s="59" t="s">
        <v>243</v>
      </c>
      <c r="B20" s="60" t="s">
        <v>221</v>
      </c>
      <c r="C20" s="61" t="s">
        <v>244</v>
      </c>
      <c r="D20" s="62">
        <f t="shared" ref="D20:I20" si="6">D22+D23+D21+D24</f>
        <v>1549900</v>
      </c>
      <c r="E20" s="62">
        <f t="shared" si="6"/>
        <v>334900</v>
      </c>
      <c r="F20" s="62">
        <f t="shared" si="6"/>
        <v>1215000</v>
      </c>
      <c r="G20" s="62">
        <f t="shared" si="6"/>
        <v>11035.68</v>
      </c>
      <c r="H20" s="62">
        <f t="shared" si="6"/>
        <v>550</v>
      </c>
      <c r="I20" s="62">
        <f t="shared" si="6"/>
        <v>10485.68</v>
      </c>
      <c r="J20" s="62">
        <f t="shared" si="3"/>
        <v>0.71202529195431963</v>
      </c>
      <c r="K20" s="62">
        <f t="shared" si="4"/>
        <v>0.16422812779934307</v>
      </c>
      <c r="L20" s="62">
        <f t="shared" si="5"/>
        <v>0.86301893004115238</v>
      </c>
      <c r="M20" s="7"/>
    </row>
    <row r="21" spans="1:13" ht="25.5" customHeight="1" x14ac:dyDescent="0.25">
      <c r="A21" s="69" t="s">
        <v>368</v>
      </c>
      <c r="B21" s="70" t="s">
        <v>221</v>
      </c>
      <c r="C21" s="71" t="s">
        <v>369</v>
      </c>
      <c r="D21" s="72">
        <v>0</v>
      </c>
      <c r="E21" s="72">
        <v>0</v>
      </c>
      <c r="F21" s="72">
        <v>0</v>
      </c>
      <c r="G21" s="72">
        <v>0</v>
      </c>
      <c r="H21" s="72">
        <v>0</v>
      </c>
      <c r="I21" s="72">
        <v>0</v>
      </c>
      <c r="J21" s="29" t="e">
        <f t="shared" si="3"/>
        <v>#DIV/0!</v>
      </c>
      <c r="K21" s="29" t="e">
        <f t="shared" si="4"/>
        <v>#DIV/0!</v>
      </c>
      <c r="L21" s="29" t="e">
        <f t="shared" si="5"/>
        <v>#DIV/0!</v>
      </c>
      <c r="M21" s="7"/>
    </row>
    <row r="22" spans="1:13" ht="38.25" customHeight="1" x14ac:dyDescent="0.25">
      <c r="A22" s="69" t="s">
        <v>245</v>
      </c>
      <c r="B22" s="70" t="s">
        <v>221</v>
      </c>
      <c r="C22" s="71" t="s">
        <v>246</v>
      </c>
      <c r="D22" s="72">
        <v>713000</v>
      </c>
      <c r="E22" s="72">
        <v>188000</v>
      </c>
      <c r="F22" s="72">
        <v>525000</v>
      </c>
      <c r="G22" s="72">
        <v>10485.68</v>
      </c>
      <c r="H22" s="72"/>
      <c r="I22" s="72">
        <v>10485.68</v>
      </c>
      <c r="J22" s="29">
        <f t="shared" si="3"/>
        <v>1.4706423562412343</v>
      </c>
      <c r="K22" s="29">
        <f t="shared" si="4"/>
        <v>0</v>
      </c>
      <c r="L22" s="29">
        <f t="shared" si="5"/>
        <v>1.9972723809523811</v>
      </c>
      <c r="M22" s="7"/>
    </row>
    <row r="23" spans="1:13" ht="15" customHeight="1" x14ac:dyDescent="0.25">
      <c r="A23" s="69" t="s">
        <v>247</v>
      </c>
      <c r="B23" s="70" t="s">
        <v>221</v>
      </c>
      <c r="C23" s="71" t="s">
        <v>248</v>
      </c>
      <c r="D23" s="72">
        <v>690000</v>
      </c>
      <c r="E23" s="72">
        <v>0</v>
      </c>
      <c r="F23" s="72">
        <v>690000</v>
      </c>
      <c r="G23" s="72"/>
      <c r="H23" s="72">
        <v>0</v>
      </c>
      <c r="I23" s="72"/>
      <c r="J23" s="29">
        <f t="shared" si="3"/>
        <v>0</v>
      </c>
      <c r="K23" s="29" t="e">
        <f t="shared" si="4"/>
        <v>#DIV/0!</v>
      </c>
      <c r="L23" s="29">
        <f t="shared" si="5"/>
        <v>0</v>
      </c>
      <c r="M23" s="7"/>
    </row>
    <row r="24" spans="1:13" ht="27" customHeight="1" x14ac:dyDescent="0.25">
      <c r="A24" s="69" t="s">
        <v>386</v>
      </c>
      <c r="B24" s="70" t="s">
        <v>221</v>
      </c>
      <c r="C24" s="71" t="s">
        <v>387</v>
      </c>
      <c r="D24" s="72">
        <v>146900</v>
      </c>
      <c r="E24" s="72">
        <v>146900</v>
      </c>
      <c r="F24" s="72"/>
      <c r="G24" s="72">
        <v>550</v>
      </c>
      <c r="H24" s="72">
        <v>550</v>
      </c>
      <c r="I24" s="72"/>
      <c r="J24" s="29">
        <f t="shared" si="3"/>
        <v>0.37440435670524164</v>
      </c>
      <c r="K24" s="29">
        <f t="shared" si="4"/>
        <v>0.37440435670524164</v>
      </c>
      <c r="L24" s="29"/>
      <c r="M24" s="7"/>
    </row>
    <row r="25" spans="1:13" ht="15" customHeight="1" x14ac:dyDescent="0.25">
      <c r="A25" s="59" t="s">
        <v>249</v>
      </c>
      <c r="B25" s="60" t="s">
        <v>221</v>
      </c>
      <c r="C25" s="61" t="s">
        <v>250</v>
      </c>
      <c r="D25" s="62">
        <f>D26+D27+D28+D29+D30</f>
        <v>8998941</v>
      </c>
      <c r="E25" s="62">
        <f t="shared" ref="E25:I25" si="7">E26+E27+E28+E29+E30</f>
        <v>4058900</v>
      </c>
      <c r="F25" s="62">
        <f t="shared" si="7"/>
        <v>4940041</v>
      </c>
      <c r="G25" s="62">
        <f t="shared" si="7"/>
        <v>467054.02</v>
      </c>
      <c r="H25" s="62">
        <f t="shared" si="7"/>
        <v>6844.16</v>
      </c>
      <c r="I25" s="62">
        <f t="shared" si="7"/>
        <v>460209.86</v>
      </c>
      <c r="J25" s="62">
        <f t="shared" si="3"/>
        <v>5.1900998128557569</v>
      </c>
      <c r="K25" s="62">
        <f t="shared" si="4"/>
        <v>0.16862105496563107</v>
      </c>
      <c r="L25" s="62">
        <f t="shared" si="5"/>
        <v>9.315911750530006</v>
      </c>
      <c r="M25" s="7"/>
    </row>
    <row r="26" spans="1:13" ht="15" customHeight="1" x14ac:dyDescent="0.25">
      <c r="A26" s="69" t="s">
        <v>251</v>
      </c>
      <c r="B26" s="70" t="s">
        <v>221</v>
      </c>
      <c r="C26" s="71" t="s">
        <v>252</v>
      </c>
      <c r="D26" s="72">
        <v>192800</v>
      </c>
      <c r="E26" s="72">
        <v>100300</v>
      </c>
      <c r="F26" s="72">
        <v>92500</v>
      </c>
      <c r="G26" s="72">
        <v>17838.02</v>
      </c>
      <c r="H26" s="72">
        <v>6844.16</v>
      </c>
      <c r="I26" s="72">
        <v>10993.86</v>
      </c>
      <c r="J26" s="29">
        <f t="shared" si="3"/>
        <v>9.2520850622406634</v>
      </c>
      <c r="K26" s="29">
        <f t="shared" si="4"/>
        <v>6.8236889332003985</v>
      </c>
      <c r="L26" s="29">
        <f t="shared" si="5"/>
        <v>11.885254054054055</v>
      </c>
      <c r="M26" s="7"/>
    </row>
    <row r="27" spans="1:13" ht="15" customHeight="1" x14ac:dyDescent="0.25">
      <c r="A27" s="69" t="s">
        <v>253</v>
      </c>
      <c r="B27" s="70" t="s">
        <v>221</v>
      </c>
      <c r="C27" s="71" t="s">
        <v>254</v>
      </c>
      <c r="D27" s="72">
        <v>77500</v>
      </c>
      <c r="E27" s="72">
        <v>77500</v>
      </c>
      <c r="F27" s="72">
        <v>0</v>
      </c>
      <c r="G27" s="72">
        <v>0</v>
      </c>
      <c r="H27" s="72">
        <v>0</v>
      </c>
      <c r="I27" s="72">
        <v>0</v>
      </c>
      <c r="J27" s="29">
        <f t="shared" si="3"/>
        <v>0</v>
      </c>
      <c r="K27" s="29">
        <f t="shared" si="4"/>
        <v>0</v>
      </c>
      <c r="L27" s="29" t="e">
        <f t="shared" si="5"/>
        <v>#DIV/0!</v>
      </c>
      <c r="M27" s="7"/>
    </row>
    <row r="28" spans="1:13" ht="15" customHeight="1" x14ac:dyDescent="0.25">
      <c r="A28" s="69" t="s">
        <v>255</v>
      </c>
      <c r="B28" s="70" t="s">
        <v>221</v>
      </c>
      <c r="C28" s="71" t="s">
        <v>256</v>
      </c>
      <c r="D28" s="72">
        <v>0</v>
      </c>
      <c r="E28" s="72">
        <v>0</v>
      </c>
      <c r="F28" s="72"/>
      <c r="G28" s="72"/>
      <c r="H28" s="72">
        <v>0</v>
      </c>
      <c r="I28" s="72"/>
      <c r="J28" s="29" t="e">
        <f t="shared" si="3"/>
        <v>#DIV/0!</v>
      </c>
      <c r="K28" s="29" t="e">
        <f t="shared" si="4"/>
        <v>#DIV/0!</v>
      </c>
      <c r="L28" s="29" t="e">
        <f t="shared" si="5"/>
        <v>#DIV/0!</v>
      </c>
      <c r="M28" s="7"/>
    </row>
    <row r="29" spans="1:13" ht="15" customHeight="1" x14ac:dyDescent="0.25">
      <c r="A29" s="69" t="s">
        <v>257</v>
      </c>
      <c r="B29" s="70" t="s">
        <v>221</v>
      </c>
      <c r="C29" s="71" t="s">
        <v>258</v>
      </c>
      <c r="D29" s="72">
        <v>8056141</v>
      </c>
      <c r="E29" s="72">
        <v>3478600</v>
      </c>
      <c r="F29" s="72">
        <v>4577541</v>
      </c>
      <c r="G29" s="72">
        <v>359216</v>
      </c>
      <c r="H29" s="72">
        <v>0</v>
      </c>
      <c r="I29" s="72">
        <v>359216</v>
      </c>
      <c r="J29" s="29">
        <f t="shared" si="3"/>
        <v>4.4589090483892972</v>
      </c>
      <c r="K29" s="29">
        <f t="shared" si="4"/>
        <v>0</v>
      </c>
      <c r="L29" s="29">
        <f t="shared" si="5"/>
        <v>7.8473573475365921</v>
      </c>
      <c r="M29" s="7"/>
    </row>
    <row r="30" spans="1:13" ht="15" customHeight="1" x14ac:dyDescent="0.25">
      <c r="A30" s="69" t="s">
        <v>259</v>
      </c>
      <c r="B30" s="70" t="s">
        <v>221</v>
      </c>
      <c r="C30" s="71" t="s">
        <v>260</v>
      </c>
      <c r="D30" s="72">
        <v>672500</v>
      </c>
      <c r="E30" s="72">
        <v>402500</v>
      </c>
      <c r="F30" s="72">
        <v>270000</v>
      </c>
      <c r="G30" s="72">
        <v>90000</v>
      </c>
      <c r="H30" s="72"/>
      <c r="I30" s="72">
        <v>90000</v>
      </c>
      <c r="J30" s="29">
        <f t="shared" si="3"/>
        <v>13.382899628252787</v>
      </c>
      <c r="K30" s="29">
        <f t="shared" si="4"/>
        <v>0</v>
      </c>
      <c r="L30" s="29">
        <f t="shared" si="5"/>
        <v>33.333333333333329</v>
      </c>
      <c r="M30" s="7"/>
    </row>
    <row r="31" spans="1:13" ht="15" customHeight="1" x14ac:dyDescent="0.25">
      <c r="A31" s="59" t="s">
        <v>261</v>
      </c>
      <c r="B31" s="60" t="s">
        <v>221</v>
      </c>
      <c r="C31" s="61" t="s">
        <v>262</v>
      </c>
      <c r="D31" s="62">
        <f>D32+D33+D34+D35</f>
        <v>21769294.170000002</v>
      </c>
      <c r="E31" s="62">
        <f>E32+E33+E34+E35</f>
        <v>1364700</v>
      </c>
      <c r="F31" s="62">
        <f t="shared" ref="F31:I31" si="8">F32+F33+F34</f>
        <v>20404594.170000002</v>
      </c>
      <c r="G31" s="62">
        <f>G32+G33+G34+G35</f>
        <v>1219189.97</v>
      </c>
      <c r="H31" s="62">
        <f>H32+H33+H34+H35</f>
        <v>21436</v>
      </c>
      <c r="I31" s="62">
        <f t="shared" si="8"/>
        <v>1197753.97</v>
      </c>
      <c r="J31" s="62">
        <f t="shared" si="3"/>
        <v>5.6005029858990589</v>
      </c>
      <c r="K31" s="62">
        <f t="shared" si="4"/>
        <v>1.5707481497765079</v>
      </c>
      <c r="L31" s="62">
        <f t="shared" si="5"/>
        <v>5.8700210355617175</v>
      </c>
      <c r="M31" s="7"/>
    </row>
    <row r="32" spans="1:13" ht="15" customHeight="1" x14ac:dyDescent="0.25">
      <c r="A32" s="69" t="s">
        <v>263</v>
      </c>
      <c r="B32" s="70" t="s">
        <v>221</v>
      </c>
      <c r="C32" s="71" t="s">
        <v>264</v>
      </c>
      <c r="D32" s="72">
        <v>3050586.53</v>
      </c>
      <c r="E32" s="72">
        <v>0</v>
      </c>
      <c r="F32" s="72">
        <v>3050586.53</v>
      </c>
      <c r="G32" s="72">
        <v>564829.49</v>
      </c>
      <c r="H32" s="72">
        <v>0</v>
      </c>
      <c r="I32" s="72">
        <v>564829.49</v>
      </c>
      <c r="J32" s="29">
        <f t="shared" si="3"/>
        <v>18.515439062139961</v>
      </c>
      <c r="K32" s="29" t="e">
        <f t="shared" si="4"/>
        <v>#DIV/0!</v>
      </c>
      <c r="L32" s="29">
        <f t="shared" si="5"/>
        <v>18.515439062139961</v>
      </c>
      <c r="M32" s="7"/>
    </row>
    <row r="33" spans="1:13" ht="15" customHeight="1" x14ac:dyDescent="0.25">
      <c r="A33" s="69" t="s">
        <v>265</v>
      </c>
      <c r="B33" s="70" t="s">
        <v>221</v>
      </c>
      <c r="C33" s="71" t="s">
        <v>266</v>
      </c>
      <c r="D33" s="72">
        <v>13888872.470000001</v>
      </c>
      <c r="E33" s="72"/>
      <c r="F33" s="72">
        <v>13888872.470000001</v>
      </c>
      <c r="G33" s="72">
        <v>463739.48</v>
      </c>
      <c r="H33" s="72">
        <v>0</v>
      </c>
      <c r="I33" s="72">
        <v>463739.48</v>
      </c>
      <c r="J33" s="29">
        <f t="shared" si="3"/>
        <v>3.3389282031473644</v>
      </c>
      <c r="K33" s="29" t="e">
        <f t="shared" si="4"/>
        <v>#DIV/0!</v>
      </c>
      <c r="L33" s="29">
        <f t="shared" si="5"/>
        <v>3.3389282031473644</v>
      </c>
      <c r="M33" s="7"/>
    </row>
    <row r="34" spans="1:13" ht="15" customHeight="1" x14ac:dyDescent="0.25">
      <c r="A34" s="69" t="s">
        <v>267</v>
      </c>
      <c r="B34" s="70" t="s">
        <v>221</v>
      </c>
      <c r="C34" s="71" t="s">
        <v>268</v>
      </c>
      <c r="D34" s="72">
        <v>3465135.17</v>
      </c>
      <c r="E34" s="72">
        <v>0</v>
      </c>
      <c r="F34" s="72">
        <v>3465135.17</v>
      </c>
      <c r="G34" s="72">
        <v>169185</v>
      </c>
      <c r="H34" s="72">
        <v>0</v>
      </c>
      <c r="I34" s="72">
        <v>169185</v>
      </c>
      <c r="J34" s="29">
        <f t="shared" si="3"/>
        <v>4.8824935161187373</v>
      </c>
      <c r="K34" s="29" t="e">
        <f t="shared" si="4"/>
        <v>#DIV/0!</v>
      </c>
      <c r="L34" s="29">
        <f t="shared" si="5"/>
        <v>4.8824935161187373</v>
      </c>
      <c r="M34" s="7"/>
    </row>
    <row r="35" spans="1:13" ht="28.5" customHeight="1" x14ac:dyDescent="0.25">
      <c r="A35" s="69" t="s">
        <v>393</v>
      </c>
      <c r="B35" s="70" t="s">
        <v>221</v>
      </c>
      <c r="C35" s="71" t="s">
        <v>394</v>
      </c>
      <c r="D35" s="72">
        <v>1364700</v>
      </c>
      <c r="E35" s="72">
        <v>1364700</v>
      </c>
      <c r="F35" s="72">
        <v>0</v>
      </c>
      <c r="G35" s="72">
        <v>21436</v>
      </c>
      <c r="H35" s="72">
        <v>21436</v>
      </c>
      <c r="I35" s="72">
        <v>0</v>
      </c>
      <c r="J35" s="29">
        <f t="shared" si="3"/>
        <v>1.5707481497765079</v>
      </c>
      <c r="K35" s="29">
        <f t="shared" si="4"/>
        <v>1.5707481497765079</v>
      </c>
      <c r="L35" s="29" t="e">
        <f t="shared" si="5"/>
        <v>#DIV/0!</v>
      </c>
      <c r="M35" s="7"/>
    </row>
    <row r="36" spans="1:13" ht="15" customHeight="1" x14ac:dyDescent="0.25">
      <c r="A36" s="59" t="s">
        <v>377</v>
      </c>
      <c r="B36" s="60" t="s">
        <v>221</v>
      </c>
      <c r="C36" s="61" t="s">
        <v>379</v>
      </c>
      <c r="D36" s="62">
        <f>D37</f>
        <v>0</v>
      </c>
      <c r="E36" s="62">
        <f>E37</f>
        <v>0</v>
      </c>
      <c r="F36" s="62">
        <f>F37</f>
        <v>0</v>
      </c>
      <c r="G36" s="62">
        <f>G37</f>
        <v>0</v>
      </c>
      <c r="H36" s="62">
        <f>H37</f>
        <v>0</v>
      </c>
      <c r="I36" s="62"/>
      <c r="J36" s="62" t="e">
        <f t="shared" si="3"/>
        <v>#DIV/0!</v>
      </c>
      <c r="K36" s="62" t="e">
        <f t="shared" si="4"/>
        <v>#DIV/0!</v>
      </c>
      <c r="L36" s="62" t="e">
        <f t="shared" si="5"/>
        <v>#DIV/0!</v>
      </c>
      <c r="M36" s="7"/>
    </row>
    <row r="37" spans="1:13" ht="15" customHeight="1" x14ac:dyDescent="0.25">
      <c r="A37" s="69" t="s">
        <v>378</v>
      </c>
      <c r="B37" s="70" t="s">
        <v>221</v>
      </c>
      <c r="C37" s="61" t="s">
        <v>380</v>
      </c>
      <c r="D37" s="72">
        <v>0</v>
      </c>
      <c r="E37" s="72">
        <v>0</v>
      </c>
      <c r="F37" s="72">
        <v>0</v>
      </c>
      <c r="G37" s="72">
        <v>0</v>
      </c>
      <c r="H37" s="72">
        <v>0</v>
      </c>
      <c r="I37" s="72">
        <v>0</v>
      </c>
      <c r="J37" s="29" t="e">
        <f t="shared" si="3"/>
        <v>#DIV/0!</v>
      </c>
      <c r="K37" s="29" t="e">
        <f t="shared" si="4"/>
        <v>#DIV/0!</v>
      </c>
      <c r="L37" s="29" t="e">
        <f t="shared" si="5"/>
        <v>#DIV/0!</v>
      </c>
      <c r="M37" s="7"/>
    </row>
    <row r="38" spans="1:13" ht="15" customHeight="1" x14ac:dyDescent="0.25">
      <c r="A38" s="59" t="s">
        <v>269</v>
      </c>
      <c r="B38" s="60" t="s">
        <v>221</v>
      </c>
      <c r="C38" s="61" t="s">
        <v>270</v>
      </c>
      <c r="D38" s="62">
        <f>D39+D40+D42+D43+D41</f>
        <v>203844660</v>
      </c>
      <c r="E38" s="62">
        <f>E39+E40+E42+E43+E41</f>
        <v>203844660</v>
      </c>
      <c r="F38" s="62">
        <v>0</v>
      </c>
      <c r="G38" s="62">
        <f>G39+G40+G42+G43+G41</f>
        <v>31113696.389999997</v>
      </c>
      <c r="H38" s="62">
        <f>H39+H40+H42+H43+H41</f>
        <v>31113696.389999997</v>
      </c>
      <c r="I38" s="62">
        <v>0</v>
      </c>
      <c r="J38" s="62">
        <f t="shared" si="3"/>
        <v>15.263434612415159</v>
      </c>
      <c r="K38" s="62">
        <f t="shared" si="4"/>
        <v>15.263434612415159</v>
      </c>
      <c r="L38" s="62" t="e">
        <f t="shared" si="5"/>
        <v>#DIV/0!</v>
      </c>
      <c r="M38" s="7"/>
    </row>
    <row r="39" spans="1:13" ht="15" customHeight="1" x14ac:dyDescent="0.25">
      <c r="A39" s="69" t="s">
        <v>271</v>
      </c>
      <c r="B39" s="70" t="s">
        <v>221</v>
      </c>
      <c r="C39" s="71" t="s">
        <v>272</v>
      </c>
      <c r="D39" s="72">
        <v>58592800</v>
      </c>
      <c r="E39" s="72">
        <v>58592800</v>
      </c>
      <c r="F39" s="72">
        <v>0</v>
      </c>
      <c r="G39" s="72">
        <v>7213197.3799999999</v>
      </c>
      <c r="H39" s="72">
        <v>7213197.3799999999</v>
      </c>
      <c r="I39" s="72">
        <v>0</v>
      </c>
      <c r="J39" s="29">
        <f t="shared" si="3"/>
        <v>12.310723126390956</v>
      </c>
      <c r="K39" s="29">
        <f t="shared" si="4"/>
        <v>12.310723126390956</v>
      </c>
      <c r="L39" s="29" t="e">
        <f t="shared" si="5"/>
        <v>#DIV/0!</v>
      </c>
      <c r="M39" s="7"/>
    </row>
    <row r="40" spans="1:13" ht="15" customHeight="1" x14ac:dyDescent="0.25">
      <c r="A40" s="69" t="s">
        <v>273</v>
      </c>
      <c r="B40" s="70" t="s">
        <v>221</v>
      </c>
      <c r="C40" s="71" t="s">
        <v>274</v>
      </c>
      <c r="D40" s="72">
        <v>99874560</v>
      </c>
      <c r="E40" s="72">
        <v>99874560</v>
      </c>
      <c r="F40" s="72">
        <v>0</v>
      </c>
      <c r="G40" s="72">
        <v>17370911.809999999</v>
      </c>
      <c r="H40" s="72">
        <v>17370911.809999999</v>
      </c>
      <c r="I40" s="72">
        <v>0</v>
      </c>
      <c r="J40" s="29">
        <f t="shared" si="3"/>
        <v>17.39272924957066</v>
      </c>
      <c r="K40" s="29">
        <f t="shared" si="4"/>
        <v>17.39272924957066</v>
      </c>
      <c r="L40" s="29" t="e">
        <f t="shared" si="5"/>
        <v>#DIV/0!</v>
      </c>
      <c r="M40" s="7"/>
    </row>
    <row r="41" spans="1:13" ht="15" customHeight="1" x14ac:dyDescent="0.25">
      <c r="A41" s="69" t="s">
        <v>403</v>
      </c>
      <c r="B41" s="70" t="s">
        <v>221</v>
      </c>
      <c r="C41" s="71" t="s">
        <v>404</v>
      </c>
      <c r="D41" s="72">
        <v>32193900</v>
      </c>
      <c r="E41" s="72">
        <v>32193900</v>
      </c>
      <c r="F41" s="72">
        <v>0</v>
      </c>
      <c r="G41" s="72">
        <v>4080991.84</v>
      </c>
      <c r="H41" s="72">
        <v>4080991.84</v>
      </c>
      <c r="I41" s="72">
        <v>0</v>
      </c>
      <c r="J41" s="29">
        <f t="shared" ref="J41" si="9">G41/D41*100</f>
        <v>12.676289110670034</v>
      </c>
      <c r="K41" s="29">
        <f t="shared" ref="K41" si="10">H41/E41*100</f>
        <v>12.676289110670034</v>
      </c>
      <c r="L41" s="29" t="e">
        <f t="shared" si="5"/>
        <v>#DIV/0!</v>
      </c>
      <c r="M41" s="7"/>
    </row>
    <row r="42" spans="1:13" ht="15" customHeight="1" x14ac:dyDescent="0.25">
      <c r="A42" s="69" t="s">
        <v>275</v>
      </c>
      <c r="B42" s="70" t="s">
        <v>221</v>
      </c>
      <c r="C42" s="71" t="s">
        <v>276</v>
      </c>
      <c r="D42" s="72">
        <v>1512500</v>
      </c>
      <c r="E42" s="72">
        <v>1512500</v>
      </c>
      <c r="F42" s="72">
        <v>0</v>
      </c>
      <c r="G42" s="72">
        <v>35000</v>
      </c>
      <c r="H42" s="72">
        <v>35000</v>
      </c>
      <c r="I42" s="29">
        <v>0</v>
      </c>
      <c r="J42" s="29">
        <f t="shared" si="3"/>
        <v>2.3140495867768593</v>
      </c>
      <c r="K42" s="29">
        <f t="shared" si="4"/>
        <v>2.3140495867768593</v>
      </c>
      <c r="L42" s="29" t="e">
        <f t="shared" si="5"/>
        <v>#DIV/0!</v>
      </c>
      <c r="M42" s="7"/>
    </row>
    <row r="43" spans="1:13" ht="15" customHeight="1" x14ac:dyDescent="0.25">
      <c r="A43" s="69" t="s">
        <v>277</v>
      </c>
      <c r="B43" s="70" t="s">
        <v>221</v>
      </c>
      <c r="C43" s="71" t="s">
        <v>278</v>
      </c>
      <c r="D43" s="72">
        <v>11670900</v>
      </c>
      <c r="E43" s="72">
        <v>11670900</v>
      </c>
      <c r="F43" s="72">
        <v>0</v>
      </c>
      <c r="G43" s="72">
        <v>2413595.36</v>
      </c>
      <c r="H43" s="72">
        <v>2413595.36</v>
      </c>
      <c r="I43" s="29">
        <v>0</v>
      </c>
      <c r="J43" s="29">
        <f t="shared" si="3"/>
        <v>20.68045617732994</v>
      </c>
      <c r="K43" s="29">
        <f t="shared" si="4"/>
        <v>20.68045617732994</v>
      </c>
      <c r="L43" s="29" t="e">
        <f t="shared" si="5"/>
        <v>#DIV/0!</v>
      </c>
      <c r="M43" s="7"/>
    </row>
    <row r="44" spans="1:13" ht="15" customHeight="1" x14ac:dyDescent="0.25">
      <c r="A44" s="59" t="s">
        <v>279</v>
      </c>
      <c r="B44" s="60" t="s">
        <v>221</v>
      </c>
      <c r="C44" s="61" t="s">
        <v>280</v>
      </c>
      <c r="D44" s="62">
        <f t="shared" ref="D44:I44" si="11">D45+D46</f>
        <v>30479100</v>
      </c>
      <c r="E44" s="62">
        <f t="shared" si="11"/>
        <v>29662100</v>
      </c>
      <c r="F44" s="62">
        <f t="shared" si="11"/>
        <v>817000</v>
      </c>
      <c r="G44" s="62">
        <f t="shared" si="11"/>
        <v>4644008.3100000005</v>
      </c>
      <c r="H44" s="62">
        <f t="shared" si="11"/>
        <v>4553008.3100000005</v>
      </c>
      <c r="I44" s="62">
        <f t="shared" si="11"/>
        <v>91000</v>
      </c>
      <c r="J44" s="62">
        <f t="shared" si="3"/>
        <v>15.236697638709806</v>
      </c>
      <c r="K44" s="62">
        <f t="shared" si="4"/>
        <v>15.349581823269427</v>
      </c>
      <c r="L44" s="62">
        <f t="shared" si="5"/>
        <v>11.138310893512852</v>
      </c>
      <c r="M44" s="7"/>
    </row>
    <row r="45" spans="1:13" ht="15" customHeight="1" x14ac:dyDescent="0.25">
      <c r="A45" s="69" t="s">
        <v>281</v>
      </c>
      <c r="B45" s="70" t="s">
        <v>221</v>
      </c>
      <c r="C45" s="71" t="s">
        <v>282</v>
      </c>
      <c r="D45" s="72">
        <v>27073700</v>
      </c>
      <c r="E45" s="72">
        <v>26256700</v>
      </c>
      <c r="F45" s="72">
        <v>817000</v>
      </c>
      <c r="G45" s="72">
        <v>4105832.02</v>
      </c>
      <c r="H45" s="72">
        <v>4014832.02</v>
      </c>
      <c r="I45" s="72">
        <v>91000</v>
      </c>
      <c r="J45" s="29">
        <f t="shared" si="3"/>
        <v>15.165389363108847</v>
      </c>
      <c r="K45" s="29">
        <f t="shared" si="4"/>
        <v>15.290695403458926</v>
      </c>
      <c r="L45" s="29">
        <f t="shared" si="5"/>
        <v>11.138310893512852</v>
      </c>
      <c r="M45" s="7"/>
    </row>
    <row r="46" spans="1:13" ht="15" customHeight="1" x14ac:dyDescent="0.25">
      <c r="A46" s="69" t="s">
        <v>283</v>
      </c>
      <c r="B46" s="70" t="s">
        <v>221</v>
      </c>
      <c r="C46" s="71" t="s">
        <v>284</v>
      </c>
      <c r="D46" s="72">
        <v>3405400</v>
      </c>
      <c r="E46" s="72">
        <v>3405400</v>
      </c>
      <c r="F46" s="72">
        <v>0</v>
      </c>
      <c r="G46" s="72">
        <v>538176.29</v>
      </c>
      <c r="H46" s="72">
        <v>538176.29</v>
      </c>
      <c r="I46" s="72">
        <v>0</v>
      </c>
      <c r="J46" s="29">
        <f t="shared" si="3"/>
        <v>15.803614553356434</v>
      </c>
      <c r="K46" s="29">
        <f t="shared" si="4"/>
        <v>15.803614553356434</v>
      </c>
      <c r="L46" s="29" t="e">
        <f t="shared" si="5"/>
        <v>#DIV/0!</v>
      </c>
      <c r="M46" s="7"/>
    </row>
    <row r="47" spans="1:13" ht="15" customHeight="1" x14ac:dyDescent="0.25">
      <c r="A47" s="59" t="s">
        <v>373</v>
      </c>
      <c r="B47" s="60" t="s">
        <v>221</v>
      </c>
      <c r="C47" s="61" t="s">
        <v>375</v>
      </c>
      <c r="D47" s="73">
        <f t="shared" ref="D47:I47" si="12">D48</f>
        <v>60000</v>
      </c>
      <c r="E47" s="73">
        <f t="shared" si="12"/>
        <v>60000</v>
      </c>
      <c r="F47" s="73">
        <f t="shared" si="12"/>
        <v>0</v>
      </c>
      <c r="G47" s="73">
        <f t="shared" si="12"/>
        <v>0</v>
      </c>
      <c r="H47" s="73">
        <f t="shared" si="12"/>
        <v>0</v>
      </c>
      <c r="I47" s="73">
        <f t="shared" si="12"/>
        <v>0</v>
      </c>
      <c r="J47" s="62">
        <f t="shared" si="3"/>
        <v>0</v>
      </c>
      <c r="K47" s="62">
        <f t="shared" si="4"/>
        <v>0</v>
      </c>
      <c r="L47" s="62" t="e">
        <f t="shared" si="5"/>
        <v>#DIV/0!</v>
      </c>
      <c r="M47" s="7"/>
    </row>
    <row r="48" spans="1:13" ht="15" customHeight="1" x14ac:dyDescent="0.25">
      <c r="A48" s="69" t="s">
        <v>374</v>
      </c>
      <c r="B48" s="70" t="s">
        <v>221</v>
      </c>
      <c r="C48" s="71" t="s">
        <v>376</v>
      </c>
      <c r="D48" s="72">
        <v>60000</v>
      </c>
      <c r="E48" s="72">
        <v>60000</v>
      </c>
      <c r="F48" s="72">
        <v>0</v>
      </c>
      <c r="G48" s="72"/>
      <c r="H48" s="72"/>
      <c r="I48" s="72">
        <v>0</v>
      </c>
      <c r="J48" s="29">
        <f t="shared" si="3"/>
        <v>0</v>
      </c>
      <c r="K48" s="29">
        <f t="shared" si="4"/>
        <v>0</v>
      </c>
      <c r="L48" s="29" t="e">
        <f t="shared" si="5"/>
        <v>#DIV/0!</v>
      </c>
      <c r="M48" s="7"/>
    </row>
    <row r="49" spans="1:13" ht="15" customHeight="1" x14ac:dyDescent="0.25">
      <c r="A49" s="59" t="s">
        <v>285</v>
      </c>
      <c r="B49" s="60" t="s">
        <v>221</v>
      </c>
      <c r="C49" s="61" t="s">
        <v>286</v>
      </c>
      <c r="D49" s="62">
        <f t="shared" ref="D49:I49" si="13">SUM(D50:D52)</f>
        <v>18807200</v>
      </c>
      <c r="E49" s="62">
        <f t="shared" si="13"/>
        <v>17890200</v>
      </c>
      <c r="F49" s="62">
        <f t="shared" si="13"/>
        <v>917000</v>
      </c>
      <c r="G49" s="62">
        <f t="shared" si="13"/>
        <v>2858022.0100000002</v>
      </c>
      <c r="H49" s="62">
        <f t="shared" si="13"/>
        <v>2710406.0100000002</v>
      </c>
      <c r="I49" s="62">
        <f t="shared" si="13"/>
        <v>147616</v>
      </c>
      <c r="J49" s="62">
        <f t="shared" si="3"/>
        <v>15.196424826662131</v>
      </c>
      <c r="K49" s="62">
        <f t="shared" si="4"/>
        <v>15.150227554750648</v>
      </c>
      <c r="L49" s="62">
        <f t="shared" si="5"/>
        <v>16.097709923664123</v>
      </c>
      <c r="M49" s="7"/>
    </row>
    <row r="50" spans="1:13" ht="15" customHeight="1" x14ac:dyDescent="0.25">
      <c r="A50" s="69" t="s">
        <v>287</v>
      </c>
      <c r="B50" s="70" t="s">
        <v>221</v>
      </c>
      <c r="C50" s="71" t="s">
        <v>288</v>
      </c>
      <c r="D50" s="72">
        <v>2361000</v>
      </c>
      <c r="E50" s="72">
        <v>1444000</v>
      </c>
      <c r="F50" s="72">
        <v>917000</v>
      </c>
      <c r="G50" s="72">
        <v>510401.2</v>
      </c>
      <c r="H50" s="72">
        <v>362785.2</v>
      </c>
      <c r="I50" s="72">
        <v>147616</v>
      </c>
      <c r="J50" s="29">
        <f t="shared" si="3"/>
        <v>21.618009318085559</v>
      </c>
      <c r="K50" s="29">
        <f t="shared" si="4"/>
        <v>25.123628808864268</v>
      </c>
      <c r="L50" s="29">
        <f t="shared" si="5"/>
        <v>16.097709923664123</v>
      </c>
      <c r="M50" s="7"/>
    </row>
    <row r="51" spans="1:13" ht="15" customHeight="1" x14ac:dyDescent="0.25">
      <c r="A51" s="69" t="s">
        <v>289</v>
      </c>
      <c r="B51" s="70" t="s">
        <v>221</v>
      </c>
      <c r="C51" s="71" t="s">
        <v>290</v>
      </c>
      <c r="D51" s="72">
        <v>14641700</v>
      </c>
      <c r="E51" s="72">
        <v>14641700</v>
      </c>
      <c r="F51" s="72">
        <v>0</v>
      </c>
      <c r="G51" s="72">
        <v>2154283.9700000002</v>
      </c>
      <c r="H51" s="72">
        <v>2154283.9700000002</v>
      </c>
      <c r="I51" s="72">
        <v>0</v>
      </c>
      <c r="J51" s="29">
        <f t="shared" si="3"/>
        <v>14.713345922946107</v>
      </c>
      <c r="K51" s="29">
        <f t="shared" si="4"/>
        <v>14.713345922946107</v>
      </c>
      <c r="L51" s="29" t="e">
        <f t="shared" si="5"/>
        <v>#DIV/0!</v>
      </c>
      <c r="M51" s="7"/>
    </row>
    <row r="52" spans="1:13" ht="15" customHeight="1" x14ac:dyDescent="0.25">
      <c r="A52" s="69" t="s">
        <v>291</v>
      </c>
      <c r="B52" s="70" t="s">
        <v>221</v>
      </c>
      <c r="C52" s="71" t="s">
        <v>292</v>
      </c>
      <c r="D52" s="72">
        <v>1804500</v>
      </c>
      <c r="E52" s="72">
        <v>1804500</v>
      </c>
      <c r="F52" s="72">
        <v>0</v>
      </c>
      <c r="G52" s="72">
        <v>193336.84</v>
      </c>
      <c r="H52" s="72">
        <v>193336.84</v>
      </c>
      <c r="I52" s="72">
        <v>0</v>
      </c>
      <c r="J52" s="29">
        <f t="shared" si="3"/>
        <v>10.714150180105293</v>
      </c>
      <c r="K52" s="29">
        <f t="shared" si="4"/>
        <v>10.714150180105293</v>
      </c>
      <c r="L52" s="29" t="e">
        <f t="shared" si="5"/>
        <v>#DIV/0!</v>
      </c>
      <c r="M52" s="7"/>
    </row>
    <row r="53" spans="1:13" ht="15" customHeight="1" x14ac:dyDescent="0.25">
      <c r="A53" s="59" t="s">
        <v>293</v>
      </c>
      <c r="B53" s="60" t="s">
        <v>221</v>
      </c>
      <c r="C53" s="61" t="s">
        <v>294</v>
      </c>
      <c r="D53" s="62">
        <f t="shared" ref="D53:I53" si="14">D54+D55</f>
        <v>2546500</v>
      </c>
      <c r="E53" s="62">
        <f t="shared" si="14"/>
        <v>2068500</v>
      </c>
      <c r="F53" s="62">
        <f t="shared" si="14"/>
        <v>478000</v>
      </c>
      <c r="G53" s="62">
        <f t="shared" si="14"/>
        <v>61408</v>
      </c>
      <c r="H53" s="62">
        <f t="shared" si="14"/>
        <v>0</v>
      </c>
      <c r="I53" s="62">
        <f t="shared" si="14"/>
        <v>61408</v>
      </c>
      <c r="J53" s="62">
        <f t="shared" si="3"/>
        <v>2.4114667190261141</v>
      </c>
      <c r="K53" s="62">
        <f t="shared" si="4"/>
        <v>0</v>
      </c>
      <c r="L53" s="62">
        <f t="shared" si="5"/>
        <v>12.846861924686193</v>
      </c>
      <c r="M53" s="7"/>
    </row>
    <row r="54" spans="1:13" ht="15" customHeight="1" x14ac:dyDescent="0.25">
      <c r="A54" s="69" t="s">
        <v>295</v>
      </c>
      <c r="B54" s="70" t="s">
        <v>221</v>
      </c>
      <c r="C54" s="71" t="s">
        <v>296</v>
      </c>
      <c r="D54" s="72">
        <v>2396500</v>
      </c>
      <c r="E54" s="72">
        <v>2068500</v>
      </c>
      <c r="F54" s="72">
        <v>328000</v>
      </c>
      <c r="G54" s="72"/>
      <c r="H54" s="72"/>
      <c r="I54" s="72"/>
      <c r="J54" s="29">
        <f t="shared" si="3"/>
        <v>0</v>
      </c>
      <c r="K54" s="29">
        <f t="shared" si="4"/>
        <v>0</v>
      </c>
      <c r="L54" s="29">
        <f t="shared" si="5"/>
        <v>0</v>
      </c>
      <c r="M54" s="7"/>
    </row>
    <row r="55" spans="1:13" ht="25.5" customHeight="1" x14ac:dyDescent="0.25">
      <c r="A55" s="69" t="s">
        <v>297</v>
      </c>
      <c r="B55" s="70" t="s">
        <v>221</v>
      </c>
      <c r="C55" s="71" t="s">
        <v>298</v>
      </c>
      <c r="D55" s="72">
        <v>150000</v>
      </c>
      <c r="E55" s="72">
        <v>0</v>
      </c>
      <c r="F55" s="72">
        <v>150000</v>
      </c>
      <c r="G55" s="72">
        <v>61408</v>
      </c>
      <c r="H55" s="72">
        <v>0</v>
      </c>
      <c r="I55" s="72">
        <v>61408</v>
      </c>
      <c r="J55" s="29">
        <f t="shared" si="3"/>
        <v>40.93866666666667</v>
      </c>
      <c r="K55" s="29" t="e">
        <f t="shared" si="4"/>
        <v>#DIV/0!</v>
      </c>
      <c r="L55" s="29">
        <f t="shared" si="5"/>
        <v>40.93866666666667</v>
      </c>
      <c r="M55" s="7"/>
    </row>
    <row r="56" spans="1:13" ht="51" customHeight="1" x14ac:dyDescent="0.25">
      <c r="A56" s="59" t="s">
        <v>299</v>
      </c>
      <c r="B56" s="60" t="s">
        <v>221</v>
      </c>
      <c r="C56" s="61" t="s">
        <v>300</v>
      </c>
      <c r="D56" s="62">
        <f t="shared" ref="D56:I56" si="15">D57</f>
        <v>0</v>
      </c>
      <c r="E56" s="62">
        <f t="shared" si="15"/>
        <v>0</v>
      </c>
      <c r="F56" s="62">
        <f t="shared" si="15"/>
        <v>0</v>
      </c>
      <c r="G56" s="62">
        <f t="shared" si="15"/>
        <v>0</v>
      </c>
      <c r="H56" s="62">
        <f t="shared" si="15"/>
        <v>0</v>
      </c>
      <c r="I56" s="62">
        <f t="shared" si="15"/>
        <v>0</v>
      </c>
      <c r="J56" s="62" t="e">
        <f t="shared" si="3"/>
        <v>#DIV/0!</v>
      </c>
      <c r="K56" s="62" t="e">
        <f t="shared" si="4"/>
        <v>#DIV/0!</v>
      </c>
      <c r="L56" s="62" t="e">
        <f t="shared" si="5"/>
        <v>#DIV/0!</v>
      </c>
      <c r="M56" s="7"/>
    </row>
    <row r="57" spans="1:13" ht="25.5" customHeight="1" x14ac:dyDescent="0.25">
      <c r="A57" s="69" t="s">
        <v>301</v>
      </c>
      <c r="B57" s="70" t="s">
        <v>221</v>
      </c>
      <c r="C57" s="71" t="s">
        <v>302</v>
      </c>
      <c r="D57" s="72">
        <v>0</v>
      </c>
      <c r="E57" s="72">
        <v>0</v>
      </c>
      <c r="F57" s="72">
        <v>0</v>
      </c>
      <c r="G57" s="72"/>
      <c r="H57" s="72"/>
      <c r="I57" s="72">
        <v>0</v>
      </c>
      <c r="J57" s="29" t="e">
        <f t="shared" si="3"/>
        <v>#DIV/0!</v>
      </c>
      <c r="K57" s="29" t="e">
        <f t="shared" si="4"/>
        <v>#DIV/0!</v>
      </c>
      <c r="L57" s="29" t="e">
        <f t="shared" si="5"/>
        <v>#DIV/0!</v>
      </c>
      <c r="M57" s="7"/>
    </row>
    <row r="58" spans="1:13" ht="46.5" customHeight="1" x14ac:dyDescent="0.25">
      <c r="A58" s="59" t="s">
        <v>303</v>
      </c>
      <c r="B58" s="60" t="s">
        <v>221</v>
      </c>
      <c r="C58" s="61" t="s">
        <v>304</v>
      </c>
      <c r="D58" s="62">
        <f t="shared" ref="D58:I58" si="16">D59</f>
        <v>0</v>
      </c>
      <c r="E58" s="62">
        <f t="shared" si="16"/>
        <v>12321900</v>
      </c>
      <c r="F58" s="62">
        <f t="shared" si="16"/>
        <v>222893.79</v>
      </c>
      <c r="G58" s="62">
        <f t="shared" si="16"/>
        <v>0</v>
      </c>
      <c r="H58" s="62">
        <f t="shared" si="16"/>
        <v>2529800</v>
      </c>
      <c r="I58" s="62">
        <f t="shared" si="16"/>
        <v>222893.79</v>
      </c>
      <c r="J58" s="62" t="e">
        <f t="shared" si="3"/>
        <v>#DIV/0!</v>
      </c>
      <c r="K58" s="62">
        <f t="shared" si="4"/>
        <v>20.530924613898829</v>
      </c>
      <c r="L58" s="62">
        <f t="shared" si="5"/>
        <v>100</v>
      </c>
      <c r="M58" s="7"/>
    </row>
    <row r="59" spans="1:13" ht="15" customHeight="1" thickBot="1" x14ac:dyDescent="0.3">
      <c r="A59" s="69" t="s">
        <v>305</v>
      </c>
      <c r="B59" s="70" t="s">
        <v>221</v>
      </c>
      <c r="C59" s="71" t="s">
        <v>306</v>
      </c>
      <c r="D59" s="72"/>
      <c r="E59" s="72">
        <v>12321900</v>
      </c>
      <c r="F59" s="72">
        <v>222893.79</v>
      </c>
      <c r="G59" s="72"/>
      <c r="H59" s="72">
        <v>2529800</v>
      </c>
      <c r="I59" s="72">
        <v>222893.79</v>
      </c>
      <c r="J59" s="29" t="e">
        <f t="shared" si="3"/>
        <v>#DIV/0!</v>
      </c>
      <c r="K59" s="29">
        <f t="shared" si="4"/>
        <v>20.530924613898829</v>
      </c>
      <c r="L59" s="29">
        <f t="shared" si="5"/>
        <v>100</v>
      </c>
      <c r="M59" s="7"/>
    </row>
    <row r="60" spans="1:13" ht="12.95" customHeight="1" thickBot="1" x14ac:dyDescent="0.3">
      <c r="A60" s="41"/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3"/>
    </row>
    <row r="61" spans="1:13" ht="54.75" customHeight="1" thickBot="1" x14ac:dyDescent="0.3">
      <c r="A61" s="42" t="s">
        <v>307</v>
      </c>
      <c r="B61" s="43">
        <v>450</v>
      </c>
      <c r="C61" s="44" t="s">
        <v>20</v>
      </c>
      <c r="D61" s="45">
        <f>Доходы!D9-Расходы!D7</f>
        <v>2038397.469999969</v>
      </c>
      <c r="E61" s="45">
        <f>Доходы!E9-Расходы!E7</f>
        <v>-5192555</v>
      </c>
      <c r="F61" s="45">
        <f>Доходы!F9-Расходы!F7</f>
        <v>7230952.4699999988</v>
      </c>
      <c r="G61" s="45">
        <f>Доходы!G9-Расходы!G7</f>
        <v>3691984.4399999976</v>
      </c>
      <c r="H61" s="45">
        <f>Доходы!H9-Расходы!H7</f>
        <v>624795.71000000834</v>
      </c>
      <c r="I61" s="45">
        <f>Доходы!I9-Расходы!I7</f>
        <v>3067188.7299999995</v>
      </c>
      <c r="J61" s="45"/>
      <c r="K61" s="45"/>
      <c r="L61" s="45"/>
      <c r="M61" s="7"/>
    </row>
    <row r="62" spans="1:13" hidden="1" x14ac:dyDescent="0.25">
      <c r="A62" s="8"/>
      <c r="B62" s="11"/>
      <c r="C62" s="11"/>
      <c r="D62" s="12"/>
      <c r="E62" s="12"/>
      <c r="F62" s="12"/>
      <c r="G62" s="12"/>
      <c r="H62" s="12"/>
      <c r="I62" s="12"/>
      <c r="J62" s="12"/>
      <c r="K62" s="12"/>
      <c r="L62" s="12"/>
      <c r="M62" s="3" t="s">
        <v>215</v>
      </c>
    </row>
  </sheetData>
  <mergeCells count="8">
    <mergeCell ref="J4:J5"/>
    <mergeCell ref="K4:K5"/>
    <mergeCell ref="L4:L5"/>
    <mergeCell ref="A4:A5"/>
    <mergeCell ref="B4:B5"/>
    <mergeCell ref="C4:C5"/>
    <mergeCell ref="D4:F4"/>
    <mergeCell ref="G4:I4"/>
  </mergeCells>
  <pageMargins left="0.78749999999999998" right="0.3152778" top="0.59027779999999996" bottom="0.39374999999999999" header="0" footer="0"/>
  <pageSetup paperSize="9" scale="45" orientation="landscape" r:id="rId1"/>
  <headerFooter>
    <oddFooter>&amp;R&amp;D&amp; СТР. &amp;P</oddFooter>
    <evenFooter>&amp;R&amp;D&amp; СТР. &amp;P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tabSelected="1" topLeftCell="A16" workbookViewId="0">
      <selection activeCell="H34" sqref="H34"/>
    </sheetView>
  </sheetViews>
  <sheetFormatPr defaultRowHeight="15" x14ac:dyDescent="0.25"/>
  <cols>
    <col min="1" max="1" width="45.42578125" style="1" customWidth="1"/>
    <col min="2" max="2" width="5" style="1" customWidth="1"/>
    <col min="3" max="3" width="23.5703125" style="1" customWidth="1"/>
    <col min="4" max="4" width="18" style="1" customWidth="1"/>
    <col min="5" max="5" width="16.140625" style="1" customWidth="1"/>
    <col min="6" max="6" width="15.42578125" style="1" customWidth="1"/>
    <col min="7" max="7" width="18.140625" style="1" bestFit="1" customWidth="1"/>
    <col min="8" max="8" width="16.28515625" style="1" customWidth="1"/>
    <col min="9" max="9" width="15" style="1" customWidth="1"/>
    <col min="10" max="10" width="9.7109375" style="1" customWidth="1"/>
    <col min="11" max="16384" width="9.140625" style="1"/>
  </cols>
  <sheetData>
    <row r="1" spans="1:10" ht="10.5" customHeight="1" x14ac:dyDescent="0.25">
      <c r="A1" s="14"/>
      <c r="B1" s="16"/>
      <c r="C1" s="15"/>
      <c r="D1" s="10"/>
      <c r="E1" s="10"/>
      <c r="F1" s="10"/>
      <c r="G1" s="10"/>
      <c r="H1" s="3"/>
      <c r="I1" s="3"/>
      <c r="J1" s="3"/>
    </row>
    <row r="2" spans="1:10" ht="14.1" customHeight="1" x14ac:dyDescent="0.25">
      <c r="A2" s="82"/>
      <c r="B2" s="83"/>
      <c r="C2" s="83"/>
      <c r="D2" s="31" t="s">
        <v>359</v>
      </c>
      <c r="E2" s="31"/>
      <c r="F2" s="31"/>
      <c r="G2" s="46"/>
      <c r="H2" s="33"/>
      <c r="I2" s="33"/>
      <c r="J2" s="3"/>
    </row>
    <row r="3" spans="1:10" ht="14.1" customHeight="1" x14ac:dyDescent="0.25">
      <c r="A3" s="47"/>
      <c r="B3" s="48"/>
      <c r="C3" s="36"/>
      <c r="D3" s="35"/>
      <c r="E3" s="35"/>
      <c r="F3" s="35"/>
      <c r="G3" s="35"/>
      <c r="H3" s="37"/>
      <c r="I3" s="37"/>
      <c r="J3" s="3"/>
    </row>
    <row r="4" spans="1:10" ht="11.45" customHeight="1" x14ac:dyDescent="0.25">
      <c r="A4" s="79" t="s">
        <v>0</v>
      </c>
      <c r="B4" s="79" t="s">
        <v>1</v>
      </c>
      <c r="C4" s="79" t="s">
        <v>308</v>
      </c>
      <c r="D4" s="81" t="s">
        <v>3</v>
      </c>
      <c r="E4" s="77"/>
      <c r="F4" s="77"/>
      <c r="G4" s="77" t="s">
        <v>4</v>
      </c>
      <c r="H4" s="77"/>
      <c r="I4" s="77"/>
      <c r="J4" s="5"/>
    </row>
    <row r="5" spans="1:10" ht="131.25" customHeight="1" x14ac:dyDescent="0.25">
      <c r="A5" s="80"/>
      <c r="B5" s="80"/>
      <c r="C5" s="80"/>
      <c r="D5" s="18" t="s">
        <v>5</v>
      </c>
      <c r="E5" s="18" t="s">
        <v>7</v>
      </c>
      <c r="F5" s="18" t="s">
        <v>8</v>
      </c>
      <c r="G5" s="18" t="s">
        <v>6</v>
      </c>
      <c r="H5" s="18" t="s">
        <v>7</v>
      </c>
      <c r="I5" s="18" t="s">
        <v>8</v>
      </c>
      <c r="J5" s="5"/>
    </row>
    <row r="6" spans="1:10" ht="11.45" customHeight="1" thickBot="1" x14ac:dyDescent="0.3">
      <c r="A6" s="18" t="s">
        <v>9</v>
      </c>
      <c r="B6" s="18" t="s">
        <v>10</v>
      </c>
      <c r="C6" s="18" t="s">
        <v>11</v>
      </c>
      <c r="D6" s="19" t="s">
        <v>12</v>
      </c>
      <c r="E6" s="19" t="s">
        <v>13</v>
      </c>
      <c r="F6" s="19" t="s">
        <v>14</v>
      </c>
      <c r="G6" s="19" t="s">
        <v>15</v>
      </c>
      <c r="H6" s="19" t="s">
        <v>16</v>
      </c>
      <c r="I6" s="19" t="s">
        <v>17</v>
      </c>
      <c r="J6" s="5"/>
    </row>
    <row r="7" spans="1:10" ht="51.75" customHeight="1" x14ac:dyDescent="0.25">
      <c r="A7" s="49" t="s">
        <v>309</v>
      </c>
      <c r="B7" s="20" t="s">
        <v>310</v>
      </c>
      <c r="C7" s="21" t="s">
        <v>20</v>
      </c>
      <c r="D7" s="22">
        <f>D9+D20</f>
        <v>-1838397.4700000002</v>
      </c>
      <c r="E7" s="22">
        <f>E9+E20</f>
        <v>5192555</v>
      </c>
      <c r="F7" s="29">
        <v>-7030952.4699999997</v>
      </c>
      <c r="G7" s="22">
        <f>G9+G20</f>
        <v>-3641984.44</v>
      </c>
      <c r="H7" s="22">
        <f>H9+H20</f>
        <v>-624795.71</v>
      </c>
      <c r="I7" s="22">
        <f>I9+I20</f>
        <v>-3017188.73</v>
      </c>
      <c r="J7" s="7"/>
    </row>
    <row r="8" spans="1:10" ht="19.5" customHeight="1" x14ac:dyDescent="0.25">
      <c r="A8" s="50" t="s">
        <v>311</v>
      </c>
      <c r="B8" s="24"/>
      <c r="C8" s="25"/>
      <c r="D8" s="25"/>
      <c r="E8" s="25"/>
      <c r="F8" s="25"/>
      <c r="G8" s="25"/>
      <c r="H8" s="51"/>
      <c r="I8" s="51"/>
      <c r="J8" s="7"/>
    </row>
    <row r="9" spans="1:10" ht="39.75" customHeight="1" x14ac:dyDescent="0.25">
      <c r="A9" s="52" t="s">
        <v>312</v>
      </c>
      <c r="B9" s="53" t="s">
        <v>313</v>
      </c>
      <c r="C9" s="28" t="s">
        <v>20</v>
      </c>
      <c r="D9" s="29">
        <f>D11+D14</f>
        <v>1714000</v>
      </c>
      <c r="E9" s="29">
        <f>E11+E14</f>
        <v>1714000</v>
      </c>
      <c r="F9" s="29" t="s">
        <v>21</v>
      </c>
      <c r="G9" s="29"/>
      <c r="H9" s="29"/>
      <c r="I9" s="29"/>
      <c r="J9" s="7"/>
    </row>
    <row r="10" spans="1:10" ht="12.95" customHeight="1" x14ac:dyDescent="0.25">
      <c r="A10" s="54" t="s">
        <v>314</v>
      </c>
      <c r="B10" s="24"/>
      <c r="C10" s="25"/>
      <c r="D10" s="25"/>
      <c r="E10" s="25"/>
      <c r="F10" s="25"/>
      <c r="G10" s="25"/>
      <c r="H10" s="25"/>
      <c r="I10" s="25"/>
      <c r="J10" s="7"/>
    </row>
    <row r="11" spans="1:10" ht="25.5" customHeight="1" x14ac:dyDescent="0.25">
      <c r="A11" s="55" t="s">
        <v>315</v>
      </c>
      <c r="B11" s="56" t="s">
        <v>313</v>
      </c>
      <c r="C11" s="57" t="s">
        <v>316</v>
      </c>
      <c r="D11" s="29">
        <v>1714000</v>
      </c>
      <c r="E11" s="29">
        <v>1714000</v>
      </c>
      <c r="F11" s="29" t="s">
        <v>21</v>
      </c>
      <c r="G11" s="22" t="s">
        <v>21</v>
      </c>
      <c r="H11" s="22" t="s">
        <v>21</v>
      </c>
      <c r="I11" s="22" t="s">
        <v>21</v>
      </c>
      <c r="J11" s="7"/>
    </row>
    <row r="12" spans="1:10" ht="25.5" customHeight="1" x14ac:dyDescent="0.25">
      <c r="A12" s="55" t="s">
        <v>317</v>
      </c>
      <c r="B12" s="56" t="s">
        <v>313</v>
      </c>
      <c r="C12" s="57" t="s">
        <v>318</v>
      </c>
      <c r="D12" s="29">
        <v>1714000</v>
      </c>
      <c r="E12" s="29">
        <v>1714000</v>
      </c>
      <c r="F12" s="29" t="s">
        <v>21</v>
      </c>
      <c r="G12" s="22" t="s">
        <v>21</v>
      </c>
      <c r="H12" s="22" t="s">
        <v>21</v>
      </c>
      <c r="I12" s="22" t="s">
        <v>21</v>
      </c>
      <c r="J12" s="7"/>
    </row>
    <row r="13" spans="1:10" ht="44.25" customHeight="1" x14ac:dyDescent="0.25">
      <c r="A13" s="55" t="s">
        <v>319</v>
      </c>
      <c r="B13" s="56" t="s">
        <v>313</v>
      </c>
      <c r="C13" s="57" t="s">
        <v>320</v>
      </c>
      <c r="D13" s="29">
        <v>1714000</v>
      </c>
      <c r="E13" s="29">
        <v>1714000</v>
      </c>
      <c r="F13" s="29" t="s">
        <v>21</v>
      </c>
      <c r="G13" s="22" t="s">
        <v>21</v>
      </c>
      <c r="H13" s="22" t="s">
        <v>21</v>
      </c>
      <c r="I13" s="22" t="s">
        <v>21</v>
      </c>
      <c r="J13" s="7"/>
    </row>
    <row r="14" spans="1:10" ht="25.5" customHeight="1" x14ac:dyDescent="0.25">
      <c r="A14" s="55" t="s">
        <v>321</v>
      </c>
      <c r="B14" s="56" t="s">
        <v>313</v>
      </c>
      <c r="C14" s="57" t="s">
        <v>322</v>
      </c>
      <c r="D14" s="29"/>
      <c r="E14" s="29"/>
      <c r="F14" s="29" t="s">
        <v>21</v>
      </c>
      <c r="G14" s="29"/>
      <c r="H14" s="29"/>
      <c r="I14" s="22" t="s">
        <v>21</v>
      </c>
      <c r="J14" s="7"/>
    </row>
    <row r="15" spans="1:10" ht="38.25" customHeight="1" x14ac:dyDescent="0.25">
      <c r="A15" s="55" t="s">
        <v>323</v>
      </c>
      <c r="B15" s="56" t="s">
        <v>313</v>
      </c>
      <c r="C15" s="57" t="s">
        <v>324</v>
      </c>
      <c r="D15" s="29"/>
      <c r="E15" s="29"/>
      <c r="F15" s="29" t="s">
        <v>21</v>
      </c>
      <c r="G15" s="29"/>
      <c r="H15" s="29"/>
      <c r="I15" s="22" t="s">
        <v>21</v>
      </c>
      <c r="J15" s="7"/>
    </row>
    <row r="16" spans="1:10" ht="46.5" customHeight="1" x14ac:dyDescent="0.25">
      <c r="A16" s="55" t="s">
        <v>325</v>
      </c>
      <c r="B16" s="56" t="s">
        <v>313</v>
      </c>
      <c r="C16" s="57" t="s">
        <v>326</v>
      </c>
      <c r="D16" s="29"/>
      <c r="E16" s="29"/>
      <c r="F16" s="29" t="s">
        <v>21</v>
      </c>
      <c r="G16" s="29"/>
      <c r="H16" s="29"/>
      <c r="I16" s="22" t="s">
        <v>21</v>
      </c>
      <c r="J16" s="7"/>
    </row>
    <row r="17" spans="1:10" ht="38.25" customHeight="1" x14ac:dyDescent="0.25">
      <c r="A17" s="55" t="s">
        <v>327</v>
      </c>
      <c r="B17" s="56" t="s">
        <v>313</v>
      </c>
      <c r="C17" s="57" t="s">
        <v>328</v>
      </c>
      <c r="D17" s="29"/>
      <c r="E17" s="29"/>
      <c r="F17" s="29" t="s">
        <v>21</v>
      </c>
      <c r="G17" s="29"/>
      <c r="H17" s="29"/>
      <c r="I17" s="22" t="s">
        <v>21</v>
      </c>
      <c r="J17" s="7"/>
    </row>
    <row r="18" spans="1:10" ht="24.75" customHeight="1" x14ac:dyDescent="0.25">
      <c r="A18" s="52" t="s">
        <v>329</v>
      </c>
      <c r="B18" s="53" t="s">
        <v>330</v>
      </c>
      <c r="C18" s="28" t="s">
        <v>20</v>
      </c>
      <c r="D18" s="29" t="s">
        <v>21</v>
      </c>
      <c r="E18" s="29" t="s">
        <v>21</v>
      </c>
      <c r="F18" s="29" t="s">
        <v>21</v>
      </c>
      <c r="G18" s="29" t="s">
        <v>21</v>
      </c>
      <c r="H18" s="29" t="s">
        <v>21</v>
      </c>
      <c r="I18" s="29" t="s">
        <v>21</v>
      </c>
      <c r="J18" s="7"/>
    </row>
    <row r="19" spans="1:10" ht="15" customHeight="1" x14ac:dyDescent="0.25">
      <c r="A19" s="54" t="s">
        <v>314</v>
      </c>
      <c r="B19" s="24"/>
      <c r="C19" s="25"/>
      <c r="D19" s="25"/>
      <c r="E19" s="25"/>
      <c r="F19" s="25"/>
      <c r="G19" s="25"/>
      <c r="H19" s="25"/>
      <c r="I19" s="25"/>
      <c r="J19" s="7"/>
    </row>
    <row r="20" spans="1:10" ht="24.75" customHeight="1" x14ac:dyDescent="0.25">
      <c r="A20" s="52" t="s">
        <v>331</v>
      </c>
      <c r="B20" s="53" t="s">
        <v>332</v>
      </c>
      <c r="C20" s="28" t="s">
        <v>20</v>
      </c>
      <c r="D20" s="29">
        <v>-3552397.47</v>
      </c>
      <c r="E20" s="29">
        <v>3478555</v>
      </c>
      <c r="F20" s="29">
        <v>-7030952.4699999997</v>
      </c>
      <c r="G20" s="29">
        <v>-3641984.44</v>
      </c>
      <c r="H20" s="29">
        <v>-624795.71</v>
      </c>
      <c r="I20" s="29">
        <v>-3017188.73</v>
      </c>
      <c r="J20" s="7"/>
    </row>
    <row r="21" spans="1:10" ht="25.5" customHeight="1" x14ac:dyDescent="0.25">
      <c r="A21" s="55" t="s">
        <v>333</v>
      </c>
      <c r="B21" s="56" t="s">
        <v>332</v>
      </c>
      <c r="C21" s="57" t="s">
        <v>334</v>
      </c>
      <c r="D21" s="29">
        <v>-3552397.47</v>
      </c>
      <c r="E21" s="29">
        <v>3478555</v>
      </c>
      <c r="F21" s="29">
        <v>-7030952.4699999997</v>
      </c>
      <c r="G21" s="29">
        <v>-3641984.44</v>
      </c>
      <c r="H21" s="29">
        <v>-624795.71</v>
      </c>
      <c r="I21" s="29">
        <v>-3017188.73</v>
      </c>
      <c r="J21" s="7"/>
    </row>
    <row r="22" spans="1:10" ht="24.75" customHeight="1" x14ac:dyDescent="0.25">
      <c r="A22" s="52" t="s">
        <v>335</v>
      </c>
      <c r="B22" s="53" t="s">
        <v>336</v>
      </c>
      <c r="C22" s="28" t="s">
        <v>20</v>
      </c>
      <c r="D22" s="29">
        <f>D23</f>
        <v>-407279100</v>
      </c>
      <c r="E22" s="29">
        <v>-341400700</v>
      </c>
      <c r="F22" s="29">
        <v>-65878400</v>
      </c>
      <c r="G22" s="22">
        <f>G23</f>
        <v>-81879124.650000006</v>
      </c>
      <c r="H22" s="22">
        <v>-65040010.170000002</v>
      </c>
      <c r="I22" s="22">
        <v>-16839114.48</v>
      </c>
      <c r="J22" s="7"/>
    </row>
    <row r="23" spans="1:10" ht="15" customHeight="1" x14ac:dyDescent="0.25">
      <c r="A23" s="55" t="s">
        <v>337</v>
      </c>
      <c r="B23" s="56" t="s">
        <v>336</v>
      </c>
      <c r="C23" s="57" t="s">
        <v>338</v>
      </c>
      <c r="D23" s="29">
        <f>D24</f>
        <v>-407279100</v>
      </c>
      <c r="E23" s="29">
        <v>-341400700</v>
      </c>
      <c r="F23" s="29">
        <v>-65878400</v>
      </c>
      <c r="G23" s="22">
        <f>G24</f>
        <v>-81879124.650000006</v>
      </c>
      <c r="H23" s="22">
        <v>-65040010.170000002</v>
      </c>
      <c r="I23" s="22">
        <v>-16839114.48</v>
      </c>
      <c r="J23" s="7"/>
    </row>
    <row r="24" spans="1:10" ht="25.5" customHeight="1" x14ac:dyDescent="0.25">
      <c r="A24" s="55" t="s">
        <v>339</v>
      </c>
      <c r="B24" s="56" t="s">
        <v>336</v>
      </c>
      <c r="C24" s="57" t="s">
        <v>340</v>
      </c>
      <c r="D24" s="29">
        <f>D25+D26</f>
        <v>-407279100</v>
      </c>
      <c r="E24" s="29">
        <v>-341400700</v>
      </c>
      <c r="F24" s="29">
        <v>-65878400</v>
      </c>
      <c r="G24" s="22">
        <f>G25+G26</f>
        <v>-81879124.650000006</v>
      </c>
      <c r="H24" s="22">
        <v>-65040010.170000002</v>
      </c>
      <c r="I24" s="22">
        <v>-16839114.48</v>
      </c>
      <c r="J24" s="7"/>
    </row>
    <row r="25" spans="1:10" ht="25.5" customHeight="1" x14ac:dyDescent="0.25">
      <c r="A25" s="55" t="s">
        <v>341</v>
      </c>
      <c r="B25" s="56" t="s">
        <v>336</v>
      </c>
      <c r="C25" s="57" t="s">
        <v>342</v>
      </c>
      <c r="D25" s="29">
        <v>-341400700</v>
      </c>
      <c r="E25" s="29">
        <v>-341400700</v>
      </c>
      <c r="F25" s="29"/>
      <c r="G25" s="22">
        <v>-65040010.170000002</v>
      </c>
      <c r="H25" s="22">
        <v>-65040010.170000002</v>
      </c>
      <c r="I25" s="22"/>
      <c r="J25" s="7"/>
    </row>
    <row r="26" spans="1:10" ht="25.5" customHeight="1" x14ac:dyDescent="0.25">
      <c r="A26" s="55" t="s">
        <v>343</v>
      </c>
      <c r="B26" s="56" t="s">
        <v>336</v>
      </c>
      <c r="C26" s="57" t="s">
        <v>344</v>
      </c>
      <c r="D26" s="29">
        <v>-65878400</v>
      </c>
      <c r="E26" s="29" t="s">
        <v>21</v>
      </c>
      <c r="F26" s="29">
        <v>-65878400</v>
      </c>
      <c r="G26" s="22">
        <v>-16839114.48</v>
      </c>
      <c r="H26" s="22" t="s">
        <v>21</v>
      </c>
      <c r="I26" s="22">
        <v>-16839114.48</v>
      </c>
      <c r="J26" s="7"/>
    </row>
    <row r="27" spans="1:10" ht="24.75" customHeight="1" x14ac:dyDescent="0.25">
      <c r="A27" s="52" t="s">
        <v>345</v>
      </c>
      <c r="B27" s="53" t="s">
        <v>346</v>
      </c>
      <c r="C27" s="28" t="s">
        <v>20</v>
      </c>
      <c r="D27" s="29">
        <f>D28</f>
        <v>403726702.52999997</v>
      </c>
      <c r="E27" s="29">
        <v>344879255</v>
      </c>
      <c r="F27" s="29">
        <v>58847447.530000001</v>
      </c>
      <c r="G27" s="22">
        <f>G28</f>
        <v>78237140.210000008</v>
      </c>
      <c r="H27" s="22">
        <v>64415214.460000001</v>
      </c>
      <c r="I27" s="22">
        <v>13821925.75</v>
      </c>
      <c r="J27" s="7"/>
    </row>
    <row r="28" spans="1:10" ht="15" customHeight="1" x14ac:dyDescent="0.25">
      <c r="A28" s="55" t="s">
        <v>347</v>
      </c>
      <c r="B28" s="56" t="s">
        <v>346</v>
      </c>
      <c r="C28" s="57" t="s">
        <v>348</v>
      </c>
      <c r="D28" s="29">
        <f>D29</f>
        <v>403726702.52999997</v>
      </c>
      <c r="E28" s="29">
        <v>344879255</v>
      </c>
      <c r="F28" s="29">
        <v>58847447.530000001</v>
      </c>
      <c r="G28" s="22">
        <f>G29</f>
        <v>78237140.210000008</v>
      </c>
      <c r="H28" s="22">
        <v>64415214.460000001</v>
      </c>
      <c r="I28" s="22">
        <v>13821925.75</v>
      </c>
      <c r="J28" s="7"/>
    </row>
    <row r="29" spans="1:10" ht="25.5" customHeight="1" x14ac:dyDescent="0.25">
      <c r="A29" s="55" t="s">
        <v>349</v>
      </c>
      <c r="B29" s="56" t="s">
        <v>346</v>
      </c>
      <c r="C29" s="57" t="s">
        <v>350</v>
      </c>
      <c r="D29" s="29">
        <f>D30+D31</f>
        <v>403726702.52999997</v>
      </c>
      <c r="E29" s="29">
        <v>344879255</v>
      </c>
      <c r="F29" s="29">
        <v>58847447.530000001</v>
      </c>
      <c r="G29" s="22">
        <f>G30+G31</f>
        <v>78237140.210000008</v>
      </c>
      <c r="H29" s="22">
        <v>64415214.460000001</v>
      </c>
      <c r="I29" s="22">
        <v>13821925.75</v>
      </c>
      <c r="J29" s="7"/>
    </row>
    <row r="30" spans="1:10" ht="25.5" customHeight="1" x14ac:dyDescent="0.25">
      <c r="A30" s="55" t="s">
        <v>351</v>
      </c>
      <c r="B30" s="56" t="s">
        <v>346</v>
      </c>
      <c r="C30" s="57" t="s">
        <v>352</v>
      </c>
      <c r="D30" s="29">
        <v>344879255</v>
      </c>
      <c r="E30" s="29">
        <v>344879255</v>
      </c>
      <c r="F30" s="29" t="s">
        <v>21</v>
      </c>
      <c r="G30" s="22">
        <v>64415214.460000001</v>
      </c>
      <c r="H30" s="22">
        <v>64415214.460000001</v>
      </c>
      <c r="I30" s="22" t="s">
        <v>21</v>
      </c>
      <c r="J30" s="7"/>
    </row>
    <row r="31" spans="1:10" ht="25.5" customHeight="1" x14ac:dyDescent="0.25">
      <c r="A31" s="55" t="s">
        <v>353</v>
      </c>
      <c r="B31" s="56" t="s">
        <v>346</v>
      </c>
      <c r="C31" s="57" t="s">
        <v>354</v>
      </c>
      <c r="D31" s="29">
        <v>58847447.530000001</v>
      </c>
      <c r="E31" s="29" t="s">
        <v>21</v>
      </c>
      <c r="F31" s="29">
        <v>58847447.530000001</v>
      </c>
      <c r="G31" s="22">
        <v>13821925.75</v>
      </c>
      <c r="H31" s="22" t="s">
        <v>21</v>
      </c>
      <c r="I31" s="22">
        <v>13821925.75</v>
      </c>
      <c r="J31" s="7"/>
    </row>
    <row r="32" spans="1:10" hidden="1" x14ac:dyDescent="0.25">
      <c r="A32" s="8"/>
      <c r="B32" s="11"/>
      <c r="C32" s="11"/>
      <c r="D32" s="12"/>
      <c r="E32" s="12"/>
      <c r="F32" s="12"/>
      <c r="G32" s="12"/>
      <c r="H32" s="12"/>
      <c r="I32" s="12"/>
      <c r="J32" s="3" t="s">
        <v>215</v>
      </c>
    </row>
  </sheetData>
  <mergeCells count="6">
    <mergeCell ref="A2:C2"/>
    <mergeCell ref="G4:I4"/>
    <mergeCell ref="A4:A5"/>
    <mergeCell ref="B4:B5"/>
    <mergeCell ref="C4:C5"/>
    <mergeCell ref="D4:F4"/>
  </mergeCells>
  <pageMargins left="0.78749999999999998" right="0.59027779999999996" top="0.59027779999999996" bottom="0.39374999999999999" header="0" footer="0"/>
  <pageSetup paperSize="9" scale="45" orientation="landscape" r:id="rId1"/>
  <headerFooter>
    <oddFooter>&amp;R&amp;D СТР. &amp;P</oddFooter>
    <evenFooter>&amp;R&amp;D СТР. &amp;P</even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7"/>
    <Parameter Name="ReportMode" Type="System.Int32" Value="7"/>
  </Parameters>
</MailMerge>
</file>

<file path=customXml/itemProps1.xml><?xml version="1.0" encoding="utf-8"?>
<ds:datastoreItem xmlns:ds="http://schemas.openxmlformats.org/officeDocument/2006/customXml" ds:itemID="{BB758BDF-AD34-4BE6-8CE0-E8B938748B11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Доходы</vt:lpstr>
      <vt:lpstr>Расходы</vt:lpstr>
      <vt:lpstr>Источники</vt:lpstr>
      <vt:lpstr>Доходы!Заголовки_для_печати</vt:lpstr>
      <vt:lpstr>Источники!Заголовки_для_печати</vt:lpstr>
      <vt:lpstr>Расходы!Заголовки_для_печати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COMP40\Admin</dc:creator>
  <cp:lastModifiedBy>User</cp:lastModifiedBy>
  <cp:lastPrinted>2017-03-29T00:45:47Z</cp:lastPrinted>
  <dcterms:created xsi:type="dcterms:W3CDTF">2017-02-16T00:52:44Z</dcterms:created>
  <dcterms:modified xsi:type="dcterms:W3CDTF">2019-04-10T01:04:15Z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C:\Documents and Settings\Admin\Local Settings\Application Data\Кейсистемс\Свод-СМАРТ\ReportManager\sv_0503317g_20160101__win_10.xlsx</vt:lpwstr>
  </property>
</Properties>
</file>